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activeTab="0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  <externalReference r:id="rId11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<sst xmlns="http://schemas.openxmlformats.org/spreadsheetml/2006/main" count="712" uniqueCount="276">
  <si>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</si>
  <si>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</si>
  <si>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</si>
  <si>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</si>
  <si>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</si>
  <si>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</si>
  <si>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</si>
  <si>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</si>
  <si>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</si>
  <si>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</si>
  <si>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</si>
  <si>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</si>
  <si>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</si>
  <si>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</si>
  <si>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</si>
  <si>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</si>
  <si>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</si>
  <si>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</si>
  <si>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</si>
  <si>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</si>
  <si>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</si>
  <si>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</si>
  <si>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</si>
  <si>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</si>
  <si>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</si>
  <si>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</si>
  <si>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</si>
  <si>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</si>
  <si>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</si>
  <si>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</si>
  <si>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</si>
  <si>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</si>
  <si>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</si>
  <si>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</si>
  <si>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</si>
  <si>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</si>
  <si>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</si>
  <si>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</si>
  <si>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</si>
  <si>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</si>
  <si>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</si>
  <si>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</si>
  <si>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</si>
  <si>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</si>
  <si>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</si>
  <si>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</si>
  <si>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</si>
  <si>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</si>
  <si>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</si>
  <si>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</si>
  <si>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</si>
  <si>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</si>
  <si>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</si>
  <si>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</si>
  <si>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</si>
  <si>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</si>
  <si>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</si>
  <si>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</si>
  <si>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</si>
  <si>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</si>
  <si>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</si>
  <si>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</si>
  <si>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</si>
  <si>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</si>
  <si>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</si>
  <si>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</si>
  <si>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</si>
  <si>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</si>
  <si>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</si>
  <si>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</si>
  <si>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</si>
  <si>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</si>
  <si>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</si>
  <si>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</si>
  <si>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</si>
  <si>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</si>
  <si>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</si>
  <si>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</si>
  <si>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</si>
  <si>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</si>
  <si>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</si>
  <si>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</si>
  <si>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</si>
  <si>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</si>
  <si>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</si>
  <si>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</si>
  <si>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</si>
  <si>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</si>
  <si>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</si>
  <si>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</si>
  <si>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</si>
  <si>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</si>
  <si>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</si>
  <si>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</si>
  <si>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</si>
  <si>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</si>
  <si>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</si>
  <si>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</si>
  <si>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</si>
  <si>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</si>
  <si>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</si>
  <si>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</si>
  <si>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</si>
  <si>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</si>
  <si>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</si>
  <si>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</si>
  <si>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</si>
  <si>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</si>
  <si>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</si>
  <si>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</si>
  <si>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</si>
  <si>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</si>
  <si>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</si>
  <si>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</si>
  <si>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</si>
  <si>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</si>
  <si>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</si>
  <si>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</si>
  <si>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</si>
  <si>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</si>
  <si>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</si>
  <si>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</si>
  <si>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</si>
  <si>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</si>
  <si>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</si>
  <si>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</si>
  <si>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</si>
  <si>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</si>
  <si>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</si>
  <si>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</si>
  <si>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</si>
  <si>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</si>
  <si>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</si>
  <si>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</si>
  <si>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</si>
  <si>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</si>
  <si>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</si>
  <si>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</si>
  <si>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</si>
  <si>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</si>
  <si>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</si>
  <si>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</si>
  <si>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</si>
  <si>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</si>
  <si>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</si>
  <si>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</si>
  <si>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</si>
  <si>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</si>
  <si>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</si>
  <si>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</si>
  <si>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</si>
  <si>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</si>
  <si>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</si>
  <si>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</si>
  <si>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</si>
  <si>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</si>
  <si>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</si>
  <si>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</si>
  <si>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</si>
  <si>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</si>
  <si>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</si>
  <si>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</si>
  <si>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</si>
  <si>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</si>
  <si>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</si>
  <si>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</si>
  <si>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</si>
  <si>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</si>
  <si>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</si>
  <si>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</si>
  <si>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</si>
  <si>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</si>
  <si>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</si>
  <si>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</si>
  <si>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</si>
  <si>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</si>
  <si>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</si>
  <si>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</si>
  <si>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</si>
  <si>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</si>
  <si>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</si>
  <si>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</si>
  <si>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</si>
  <si>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</si>
  <si>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</si>
  <si>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</si>
  <si>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</si>
  <si>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</si>
  <si>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</si>
  <si>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</si>
  <si>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</si>
  <si>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</si>
  <si>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</si>
  <si>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</si>
  <si>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</si>
  <si>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</si>
  <si>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</si>
  <si>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</si>
  <si>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</si>
  <si>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</si>
  <si>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</si>
  <si>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</si>
  <si>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</si>
  <si>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</si>
  <si>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</si>
  <si>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</si>
  <si>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</si>
  <si>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</si>
  <si>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</si>
  <si>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</si>
  <si>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</si>
  <si>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</si>
  <si>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</si>
  <si>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</si>
  <si>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</si>
  <si>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</si>
  <si>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</si>
  <si>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</si>
  <si>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</si>
  <si>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</si>
  <si>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</si>
  <si>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</si>
  <si>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</si>
  <si>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</si>
  <si>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</si>
  <si>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</si>
  <si>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</si>
  <si>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</si>
  <si>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</si>
  <si>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</si>
  <si>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</si>
  <si>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</si>
  <si>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</si>
  <si>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</si>
  <si>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</si>
  <si>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</si>
  <si>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</si>
  <si>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</si>
  <si>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</si>
  <si>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</si>
  <si>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</si>
  <si>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</si>
  <si>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</si>
  <si>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</si>
  <si>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</si>
  <si>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</si>
  <si>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</si>
  <si>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</si>
  <si>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</si>
  <si>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</si>
  <si>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</si>
  <si>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</si>
  <si>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</si>
  <si>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</si>
  <si>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</si>
  <si>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</si>
  <si>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</si>
  <si>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</si>
  <si>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</si>
  <si>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</si>
  <si>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</si>
  <si>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</si>
  <si>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</si>
  <si>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</si>
  <si>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</si>
  <si>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</si>
  <si>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</si>
  <si>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</si>
  <si>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</si>
  <si>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</si>
  <si>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</si>
  <si>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</si>
  <si>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</si>
  <si>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</si>
  <si>
    <t>Jul 2023</t>
  </si>
  <si>
    <t>July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</si>
</sst>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3.6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Graph!$A$62:$B$117</c:f>
              <c:multiLvlStrCache/>
            </c:multiLvlStrRef>
          </c:cat>
          <c:val>
            <c:numRef>
              <c:f>Graph!$C$62:$C$117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Graph!$A$62:$B$117</c:f>
              <c:multiLvlStrCache/>
            </c:multiLvlStrRef>
          </c:cat>
          <c:val>
            <c:numRef>
              <c:f>Graph!$D$62:$D$117</c:f>
              <c:numCache/>
            </c:numRef>
          </c:val>
          <c:smooth val="0"/>
        </c:ser>
        <c:marker val="1"/>
        <c:axId val="15501482"/>
        <c:axId val="5295611"/>
      </c:line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5611"/>
        <c:crosses val="autoZero"/>
        <c:auto val="1"/>
        <c:lblOffset val="100"/>
        <c:tickLblSkip val="1"/>
        <c:noMultiLvlLbl val="0"/>
      </c:catAx>
      <c:valAx>
        <c:axId val="5295611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5014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075"/>
          <c:y val="0.93825"/>
          <c:w val="0.197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ISR_IIP_Production_System_V2.1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Tables_without  (2"/>
      <sheetName val="Summary_IIP_KP_Without_Form"/>
      <sheetName val="Graph (2)"/>
      <sheetName val="Instructions"/>
      <sheetName val="Data_Sources"/>
      <sheetName val="Weights"/>
      <sheetName val="Publication_Tables"/>
      <sheetName val="Comp_GDP_IIP"/>
      <sheetName val="Revisions_Analysis"/>
      <sheetName val="Summary_IIP_KP"/>
      <sheetName val="Summary_IIP_CP"/>
      <sheetName val="Formal_Monthly_Data"/>
      <sheetName val="Mining"/>
      <sheetName val="Cement"/>
      <sheetName val="Data_VAT_Quarterly"/>
      <sheetName val="Data_VAT_Monthly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BM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_Q"/>
      <sheetName val="VATMonthlyTypes"/>
      <sheetName val="Lookups"/>
      <sheetName val="RCPA2by level"/>
      <sheetName val="LinkedWorkbooks"/>
    </sheetNames>
    <sheetDataSet>
      <sheetData sheetId="6">
        <row r="157">
          <cell r="C157" t="str">
            <v>Aug 2023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7">
      <selection activeCell="C31" sqref="C31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09"/>
  <sheetViews>
    <sheetView zoomScalePageLayoutView="0" workbookViewId="0" topLeftCell="A1">
      <pane xSplit="2" ySplit="5" topLeftCell="C15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8" sqref="C15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C156" s="3" t="s">
        <v>274</v>
      </c>
      <c r="D156" s="21">
        <v>58.93155118121886</v>
      </c>
      <c r="E156" s="21">
        <v>146.48589871870288</v>
      </c>
      <c r="F156" s="21">
        <v>162.30504788564426</v>
      </c>
      <c r="G156" s="21">
        <v>376.6183584571428</v>
      </c>
      <c r="H156" s="21">
        <v>240.72297738323172</v>
      </c>
      <c r="I156" s="21">
        <v>278.8440658265009</v>
      </c>
      <c r="J156" s="21">
        <v>313.11658508264594</v>
      </c>
      <c r="K156" s="21">
        <v>226.11339778323182</v>
      </c>
      <c r="L156" s="21">
        <v>145.6086573791911</v>
      </c>
      <c r="M156" s="43">
        <v>201.20390142001702</v>
      </c>
      <c r="N156" s="21">
        <v>136.8811917581529</v>
      </c>
      <c r="O156" s="21">
        <v>166.65230835425868</v>
      </c>
      <c r="P156" s="20"/>
      <c r="Q156" s="20">
        <v>168.58119803202422</v>
      </c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C157" s="3" t="str">
        <f>+'[2]Publication_Tables'!C157</f>
        <v>Aug 2023</v>
      </c>
      <c r="D157" s="21">
        <v>60.77738173406342</v>
      </c>
      <c r="E157" s="21">
        <v>155.77977349557108</v>
      </c>
      <c r="F157" s="21">
        <v>177.9528161618613</v>
      </c>
      <c r="G157" s="21">
        <v>263.71303132586223</v>
      </c>
      <c r="H157" s="21">
        <v>352.87108784457735</v>
      </c>
      <c r="I157" s="21">
        <v>338.0804621929465</v>
      </c>
      <c r="J157" s="21">
        <v>235.69206055087687</v>
      </c>
      <c r="K157" s="21">
        <v>238.89028111239068</v>
      </c>
      <c r="L157" s="21">
        <v>166.93744806353615</v>
      </c>
      <c r="M157" s="43">
        <v>208.0155244671438</v>
      </c>
      <c r="N157" s="21">
        <v>137.49265477230315</v>
      </c>
      <c r="O157" s="21">
        <v>171.26699986351136</v>
      </c>
      <c r="P157" s="20"/>
      <c r="Q157" s="20">
        <v>172.43706576732313</v>
      </c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20:50" ht="13.5"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ht="13.5">
      <c r="U196" s="9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6"/>
  <sheetViews>
    <sheetView zoomScalePageLayoutView="0" workbookViewId="0" topLeftCell="A1">
      <pane xSplit="2" ySplit="5" topLeftCell="C15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58" sqref="A158:IV158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 t="str">
        <f>IIP_Indices!C156</f>
        <v>Jul 2023</v>
      </c>
      <c r="D156" s="13">
        <f>_xlfn.IFERROR(IF($C156="","",IIP_Indices!D156/IIP_Indices!D144-1),"")</f>
        <v>-0.37230566443228963</v>
      </c>
      <c r="E156" s="13">
        <f>_xlfn.IFERROR(IF($C156="","",IIP_Indices!E156/IIP_Indices!E144-1),"")</f>
        <v>-0.16075191835902336</v>
      </c>
      <c r="F156" s="13">
        <f>_xlfn.IFERROR(IF($C156="","",IIP_Indices!F156/IIP_Indices!F144-1),"")</f>
        <v>-0.02850056520657318</v>
      </c>
      <c r="G156" s="13">
        <f>_xlfn.IFERROR(IF($C156="","",IIP_Indices!G156/IIP_Indices!G144-1),"")</f>
        <v>0.1686133279383739</v>
      </c>
      <c r="H156" s="13">
        <f>_xlfn.IFERROR(IF($C156="","",IIP_Indices!H156/IIP_Indices!H144-1),"")</f>
        <v>0.10787154550314426</v>
      </c>
      <c r="I156" s="13">
        <f>_xlfn.IFERROR(IF($C156="","",IIP_Indices!I156/IIP_Indices!I144-1),"")</f>
        <v>-0.04524248423316357</v>
      </c>
      <c r="J156" s="13">
        <f>_xlfn.IFERROR(IF($C156="","",IIP_Indices!J156/IIP_Indices!J144-1),"")</f>
        <v>0.9910489736618193</v>
      </c>
      <c r="K156" s="13">
        <f>_xlfn.IFERROR(IF($C156="","",IIP_Indices!K156/IIP_Indices!K144-1),"")</f>
        <v>0.11324448806160547</v>
      </c>
      <c r="L156" s="13">
        <f>_xlfn.IFERROR(IF($C156="","",IIP_Indices!L156/IIP_Indices!L144-1),"")</f>
        <v>-0.154275516304742</v>
      </c>
      <c r="M156" s="12">
        <f>_xlfn.IFERROR(IF($C156="","",IIP_Indices!M156/IIP_Indices!M144-1),"")</f>
        <v>0.02430268170655059</v>
      </c>
      <c r="N156" s="13">
        <f>_xlfn.IFERROR(IF($C156="","",IIP_Indices!N156/IIP_Indices!N144-1),"")</f>
        <v>-0.10748322177367231</v>
      </c>
      <c r="O156" s="13">
        <f>_xlfn.IFERROR(IF($C156="","",IIP_Indices!O156/IIP_Indices!O144-1),"")</f>
        <v>0.03183370699835497</v>
      </c>
      <c r="P156" s="13">
        <f>_xlfn.IFERROR(IF($C156="","",IIP_Indices!P156/IIP_Indices!P144-1),"")</f>
      </c>
      <c r="Q156" s="12">
        <f>_xlfn.IFERROR(IF($C156="","",IIP_Indices!Q156/IIP_Indices!Q144-1),"")</f>
        <v>-0.027423107728125617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 t="str">
        <f>IIP_Indices!C157</f>
        <v>Aug 2023</v>
      </c>
      <c r="D157" s="13">
        <f>_xlfn.IFERROR(IF($C157="","",IIP_Indices!D157/IIP_Indices!D145-1),"")</f>
        <v>-0.3315758005759073</v>
      </c>
      <c r="E157" s="13">
        <f>_xlfn.IFERROR(IF($C157="","",IIP_Indices!E157/IIP_Indices!E145-1),"")</f>
        <v>-0.1268140374917509</v>
      </c>
      <c r="F157" s="13">
        <f>_xlfn.IFERROR(IF($C157="","",IIP_Indices!F157/IIP_Indices!F145-1),"")</f>
        <v>0.32249844939217587</v>
      </c>
      <c r="G157" s="13">
        <f>_xlfn.IFERROR(IF($C157="","",IIP_Indices!G157/IIP_Indices!G145-1),"")</f>
        <v>-0.2647644739762165</v>
      </c>
      <c r="H157" s="13">
        <f>_xlfn.IFERROR(IF($C157="","",IIP_Indices!H157/IIP_Indices!H145-1),"")</f>
        <v>0.3617383164584247</v>
      </c>
      <c r="I157" s="13">
        <f>_xlfn.IFERROR(IF($C157="","",IIP_Indices!I157/IIP_Indices!I145-1),"")</f>
        <v>0.479517877180311</v>
      </c>
      <c r="J157" s="13">
        <f>_xlfn.IFERROR(IF($C157="","",IIP_Indices!J157/IIP_Indices!J145-1),"")</f>
        <v>0.2962856294673435</v>
      </c>
      <c r="K157" s="13">
        <f>_xlfn.IFERROR(IF($C157="","",IIP_Indices!K157/IIP_Indices!K145-1),"")</f>
        <v>0.04461174130629875</v>
      </c>
      <c r="L157" s="13">
        <f>_xlfn.IFERROR(IF($C157="","",IIP_Indices!L157/IIP_Indices!L145-1),"")</f>
        <v>-0.31577356407570134</v>
      </c>
      <c r="M157" s="12">
        <f>_xlfn.IFERROR(IF($C157="","",IIP_Indices!M157/IIP_Indices!M145-1),"")</f>
        <v>0.030138492521864846</v>
      </c>
      <c r="N157" s="13">
        <f>_xlfn.IFERROR(IF($C157="","",IIP_Indices!N157/IIP_Indices!N145-1),"")</f>
        <v>-0.14356223979730875</v>
      </c>
      <c r="O157" s="13">
        <f>_xlfn.IFERROR(IF($C157="","",IIP_Indices!O157/IIP_Indices!O145-1),"")</f>
        <v>0.09296100108373628</v>
      </c>
      <c r="P157" s="13">
        <f>_xlfn.IFERROR(IF($C157="","",IIP_Indices!P157/IIP_Indices!P145-1),"")</f>
      </c>
      <c r="Q157" s="12">
        <f>_xlfn.IFERROR(IF($C157="","",IIP_Indices!Q157/IIP_Indices!Q145-1),"")</f>
        <v>-0.006696425048915433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3:33" ht="13.5">
      <c r="C184" s="3" t="s">
        <v>125</v>
      </c>
      <c r="D184" s="13">
        <f>_xlfn.IFERROR(IF($C184="","",IIP_Indices!D184/IIP_Indices!D172-1),"")</f>
      </c>
      <c r="E184" s="13">
        <f>_xlfn.IFERROR(IF($C184="","",#REF!/#REF!-1),"")</f>
      </c>
      <c r="F184" s="13">
        <f>_xlfn.IFERROR(IF($C184="","",#REF!/#REF!-1),"")</f>
      </c>
      <c r="G184" s="13">
        <f>_xlfn.IFERROR(IF($C184="","",#REF!/#REF!-1),"")</f>
      </c>
      <c r="H184" s="13">
        <f>_xlfn.IFERROR(IF($C184="","",#REF!/#REF!-1),"")</f>
      </c>
      <c r="I184" s="13">
        <f>_xlfn.IFERROR(IF($C184="","",#REF!/#REF!-1),"")</f>
      </c>
      <c r="J184" s="13">
        <f>_xlfn.IFERROR(IF($C184="","",#REF!/#REF!-1),"")</f>
      </c>
      <c r="K184" s="13">
        <f>_xlfn.IFERROR(IF($C184="","",#REF!/#REF!-1),"")</f>
      </c>
      <c r="L184" s="13">
        <f>_xlfn.IFERROR(IF($C184="","",#REF!/#REF!-1),"")</f>
      </c>
      <c r="M184" s="12">
        <f>_xlfn.IFERROR(IF($C184="","",#REF!/#REF!-1),"")</f>
      </c>
      <c r="N184" s="13">
        <f>_xlfn.IFERROR(IF($C184="","",#REF!/#REF!-1),"")</f>
      </c>
      <c r="O184" s="13">
        <f>_xlfn.IFERROR(IF($C184="","",#REF!/#REF!-1),"")</f>
      </c>
      <c r="P184" s="12"/>
      <c r="Q184" s="12">
        <f>_xlfn.IFERROR(IF($C184="","",#REF!/#REF!-1),"")</f>
      </c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4" ht="13.5">
      <c r="C196" s="3"/>
      <c r="D196" s="9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ht="13.5">
      <c r="C210" s="3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8"/>
  <sheetViews>
    <sheetView zoomScalePageLayoutView="0" workbookViewId="0" topLeftCell="A1">
      <pane xSplit="1" ySplit="4" topLeftCell="B1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159" sqref="C159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ht="13.5">
      <c r="A155" s="3" t="str">
        <f>IIP_Indices!C156</f>
        <v>Jul 2023</v>
      </c>
      <c r="B155" s="21">
        <f>AVERAGE(IIP_Indices!D145:D156)</f>
        <v>73.45331127314093</v>
      </c>
      <c r="C155" s="21">
        <f>AVERAGE(IIP_Indices!E145:E156)</f>
        <v>146.6029637053422</v>
      </c>
      <c r="D155" s="21">
        <f>AVERAGE(IIP_Indices!F145:F156)</f>
        <v>144.6589359245569</v>
      </c>
      <c r="E155" s="21">
        <f>AVERAGE(IIP_Indices!G145:G156)</f>
        <v>388.10109422045167</v>
      </c>
      <c r="F155" s="21">
        <f>AVERAGE(IIP_Indices!H145:H156)</f>
        <v>264.78423301745875</v>
      </c>
      <c r="G155" s="21">
        <f>AVERAGE(IIP_Indices!I145:I156)</f>
        <v>200.47502902310256</v>
      </c>
      <c r="H155" s="21">
        <f>AVERAGE(IIP_Indices!J145:J156)</f>
        <v>186.82879511123676</v>
      </c>
      <c r="I155" s="21">
        <f>AVERAGE(IIP_Indices!K145:K156)</f>
        <v>203.36920969368393</v>
      </c>
      <c r="J155" s="21">
        <f>AVERAGE(IIP_Indices!L145:L156)</f>
        <v>155.12594994528988</v>
      </c>
      <c r="K155" s="20">
        <f>AVERAGE(IIP_Indices!M145:M156)</f>
        <v>179.9312959358205</v>
      </c>
      <c r="L155" s="21">
        <f>AVERAGE(IIP_Indices!N145:N156)</f>
        <v>157.56364211827966</v>
      </c>
      <c r="M155" s="21">
        <f>AVERAGE(IIP_Indices!O145:O156)</f>
        <v>153.43527594010231</v>
      </c>
      <c r="N155" s="21"/>
      <c r="O155" s="20">
        <f>AVERAGE(IIP_Indices!Q145:Q156)</f>
        <v>160.8080583186958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ht="13.5">
      <c r="A156" s="3" t="str">
        <f>IIP_Indices!C157</f>
        <v>Aug 2023</v>
      </c>
      <c r="B156" s="21">
        <f>AVERAGE(IIP_Indices!D146:D157)</f>
        <v>70.9408961253522</v>
      </c>
      <c r="C156" s="21">
        <f>AVERAGE(IIP_Indices!E146:E157)</f>
        <v>144.71762055921394</v>
      </c>
      <c r="D156" s="21">
        <f>AVERAGE(IIP_Indices!F146:F157)</f>
        <v>148.2751662059325</v>
      </c>
      <c r="E156" s="21">
        <f>AVERAGE(IIP_Indices!G146:G157)</f>
        <v>380.18732151901685</v>
      </c>
      <c r="F156" s="21">
        <f>AVERAGE(IIP_Indices!H146:H157)</f>
        <v>272.5957554725544</v>
      </c>
      <c r="G156" s="21">
        <f>AVERAGE(IIP_Indices!I146:I157)</f>
        <v>209.6061356292549</v>
      </c>
      <c r="H156" s="21">
        <f>AVERAGE(IIP_Indices!J146:J157)</f>
        <v>191.3180430139454</v>
      </c>
      <c r="I156" s="21">
        <f>AVERAGE(IIP_Indices!K146:K157)</f>
        <v>204.2193909141445</v>
      </c>
      <c r="J156" s="21">
        <f>AVERAGE(IIP_Indices!L146:L157)</f>
        <v>148.70575162776518</v>
      </c>
      <c r="K156" s="20">
        <f>AVERAGE(IIP_Indices!M146:M157)</f>
        <v>180.43845058655404</v>
      </c>
      <c r="L156" s="21">
        <f>AVERAGE(IIP_Indices!N146:N157)</f>
        <v>155.6430167099489</v>
      </c>
      <c r="M156" s="21">
        <f>AVERAGE(IIP_Indices!O146:O157)</f>
        <v>154.64919175717577</v>
      </c>
      <c r="N156" s="21"/>
      <c r="O156" s="20">
        <f>AVERAGE(IIP_Indices!Q146:Q157)</f>
        <v>160.71118361394917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18:32" ht="13.5"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ht="13.5">
      <c r="S195" s="9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7"/>
  <sheetViews>
    <sheetView zoomScalePageLayoutView="0" workbookViewId="0" topLeftCell="A100">
      <selection activeCell="M111" sqref="M111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  <row r="116" spans="1:4" ht="13.5">
      <c r="A116" s="57"/>
      <c r="B116" s="54" t="s">
        <v>275</v>
      </c>
      <c r="C116" s="34">
        <f>IIP_Indices!Q156</f>
        <v>168.58119803202422</v>
      </c>
      <c r="D116" s="34">
        <f>'IIP_Annual average'!O155</f>
        <v>160.8080583186958</v>
      </c>
    </row>
    <row r="117" spans="1:4" ht="13.5">
      <c r="A117" s="57"/>
      <c r="B117" s="54" t="s">
        <v>207</v>
      </c>
      <c r="C117" s="34">
        <f>IIP_Indices!Q157</f>
        <v>172.43706576732313</v>
      </c>
      <c r="D117" s="34">
        <f>'IIP_Annual average'!O156</f>
        <v>160.71118361394917</v>
      </c>
    </row>
  </sheetData>
  <sheetProtection/>
  <mergeCells count="10">
    <mergeCell ref="A110:A117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H11" sqref="H11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A4" sqref="A4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2023-10-31T12:33:40Z</dcterms:modified>
  <cp:category/>
  <cp:version/>
  <cp:contentType/>
  <cp:contentStatus/>
</cp:coreProperties>
</file>