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2390" windowHeight="5985" firstSheet="12" activeTab="0"/>
  </bookViews>
  <sheets>
    <sheet name="List Of Tables" sheetId="1" r:id="rId1"/>
    <sheet name="Table 1" sheetId="2" r:id="rId2"/>
    <sheet name="Table 2" sheetId="3" r:id="rId3"/>
    <sheet name="Table 3" sheetId="4" r:id="rId4"/>
    <sheet name="Table 5" sheetId="5" r:id="rId5"/>
    <sheet name="Table 7-8" sheetId="6" r:id="rId6"/>
    <sheet name="Table 9" sheetId="7" r:id="rId7"/>
    <sheet name="Table 10" sheetId="8" r:id="rId8"/>
    <sheet name="Table 11-12" sheetId="9" r:id="rId9"/>
    <sheet name="Table 13-14" sheetId="10" r:id="rId10"/>
    <sheet name="Table 15-16" sheetId="11" r:id="rId11"/>
    <sheet name="Table 17" sheetId="12" r:id="rId12"/>
    <sheet name="Table 18" sheetId="13" r:id="rId13"/>
    <sheet name="Table 19" sheetId="14" r:id="rId14"/>
    <sheet name="Table 20-21" sheetId="15" r:id="rId15"/>
    <sheet name="Table 22" sheetId="16" r:id="rId16"/>
    <sheet name="Table 23" sheetId="17" r:id="rId17"/>
    <sheet name="Table 24" sheetId="18" r:id="rId18"/>
    <sheet name="Table 25" sheetId="19" r:id="rId19"/>
    <sheet name="Table 26" sheetId="20" r:id="rId20"/>
  </sheets>
  <definedNames>
    <definedName name="_xlnm.Print_Area" localSheetId="1">'Table 1'!$A$1:$J$29</definedName>
    <definedName name="_xlnm.Print_Area" localSheetId="11">'Table 17'!$A$1:$H$40</definedName>
    <definedName name="_xlnm.Print_Area" localSheetId="12">'Table 18'!$A$1:$H$28</definedName>
    <definedName name="_xlnm.Print_Area" localSheetId="13">'Table 19'!$A$1:$H$76</definedName>
    <definedName name="_xlnm.Print_Area" localSheetId="2">'Table 2'!$A$1:$H$36</definedName>
    <definedName name="_xlnm.Print_Area" localSheetId="4">'Table 5'!$A$1:$I$29</definedName>
    <definedName name="_xlnm.Print_Area" localSheetId="5">'Table 7-8'!$A$1:$I$40</definedName>
    <definedName name="_xlnm.Print_Area" localSheetId="6">'Table 9'!$A$1:$I$28</definedName>
    <definedName name="_xlnm.Print_Titles" localSheetId="7">'Table 10'!$1:$4</definedName>
    <definedName name="_xlnm.Print_Titles" localSheetId="13">'Table 19'!$1:$2</definedName>
    <definedName name="_xlnm.Print_Titles" localSheetId="17">'Table 24'!$1:$1</definedName>
  </definedNames>
  <calcPr calcMode="manual" fullCalcOnLoad="1"/>
</workbook>
</file>

<file path=xl/sharedStrings.xml><?xml version="1.0" encoding="utf-8"?>
<sst xmlns="http://schemas.openxmlformats.org/spreadsheetml/2006/main" count="810" uniqueCount="352">
  <si>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</si>
  <si>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</si>
  <si>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</si>
  <si>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</si>
  <si>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</si>
  <si>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</si>
  <si>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</si>
  <si>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</si>
  <si>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</si>
  <si>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</si>
  <si>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</si>
  <si>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</si>
  <si>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</si>
  <si>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</si>
  <si>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</si>
  <si>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</si>
  <si>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</si>
  <si>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</si>
  <si>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1. None</t>
  </si>
  <si>
    <t>2. Pre-primary</t>
  </si>
  <si>
    <t>3. Primary education</t>
  </si>
  <si>
    <t>4. Lower secondary education</t>
  </si>
  <si>
    <t>5. Upper secondary education</t>
  </si>
  <si>
    <t>Urban</t>
  </si>
  <si>
    <t>Rural</t>
  </si>
  <si>
    <t>Population 16 yrs and over (Male)</t>
  </si>
  <si>
    <t>Population 16 yrs and over (Female)</t>
  </si>
  <si>
    <t>Population 16 yrs and over (Urban)</t>
  </si>
  <si>
    <t>Table 17. Employed population by sex, occupation group and level of educational attainment, February 2016</t>
  </si>
  <si>
    <t>Employed population</t>
  </si>
  <si>
    <t>Legislators, Managers and Senior Officials</t>
  </si>
  <si>
    <t>Professionals</t>
  </si>
  <si>
    <t>Technicians and Associate Professionals</t>
  </si>
  <si>
    <t>Clerical Support Workers</t>
  </si>
  <si>
    <t>Table 15. Employed population by sex, current education attendance, and urban/rural area, February 2016</t>
  </si>
  <si>
    <t>Agriculture, forestry and fishing</t>
  </si>
  <si>
    <t>Mining and quarrying</t>
  </si>
  <si>
    <t>15 yrs</t>
  </si>
  <si>
    <t>16-24 yrs</t>
  </si>
  <si>
    <t>25-34 yrs</t>
  </si>
  <si>
    <t>35-54 yrs</t>
  </si>
  <si>
    <t>55-64 yrs</t>
  </si>
  <si>
    <t>65-74 yrs</t>
  </si>
  <si>
    <t>75+ yrs</t>
  </si>
  <si>
    <t>Population 16 yrs and over</t>
  </si>
  <si>
    <t>Old</t>
  </si>
  <si>
    <t>definition</t>
  </si>
  <si>
    <t>Median total monthly earnings at main job</t>
  </si>
  <si>
    <t>-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</si>
  <si>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</si>
  <si>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</si>
  <si>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</si>
  <si>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</si>
  <si>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</si>
  <si>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</si>
  <si>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</si>
  <si>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</si>
  <si>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</si>
  <si>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</si>
  <si>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Labour force</t>
  </si>
  <si>
    <t>Outside labour force</t>
  </si>
  <si>
    <t>Male</t>
  </si>
  <si>
    <t>Female</t>
  </si>
  <si>
    <t>Urban</t>
  </si>
  <si>
    <t>Rural</t>
  </si>
  <si>
    <t>Employer</t>
  </si>
  <si>
    <t>Own-account worker</t>
  </si>
  <si>
    <t>Member of cooperative</t>
  </si>
  <si>
    <t>Contributing family worker</t>
  </si>
  <si>
    <t>Other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</si>
  <si>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</si>
  <si>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</si>
  <si>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</si>
  <si>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</si>
  <si>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</si>
  <si>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</si>
  <si>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</si>
  <si>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 xml:space="preserve">Table 18. Employed population by sex, branch of economic activity, and urban/rural area, February 2016 </t>
  </si>
  <si>
    <t>Male</t>
  </si>
  <si>
    <t>Female</t>
  </si>
  <si>
    <t>Rural</t>
  </si>
  <si>
    <t>Urban</t>
  </si>
  <si>
    <t>Total</t>
  </si>
  <si>
    <t>Service and sales workers</t>
  </si>
  <si>
    <t>Skilled agricultural, forestry and fishery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</si>
  <si>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</si>
  <si>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</si>
  <si>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</si>
  <si>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</si>
  <si>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</si>
  <si>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</si>
  <si>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</si>
  <si>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</si>
  <si>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</si>
  <si>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15-19 yrs</t>
  </si>
  <si>
    <t>70-74 yrs</t>
  </si>
  <si>
    <t>75+</t>
  </si>
  <si>
    <t>Rural</t>
  </si>
  <si>
    <t>Managers</t>
  </si>
  <si>
    <t>Professionals</t>
  </si>
  <si>
    <t>Technicians and associate professions</t>
  </si>
  <si>
    <t>Clerical support workers</t>
  </si>
  <si>
    <t>Elementary occupations</t>
  </si>
  <si>
    <t>Armed forces occupations</t>
  </si>
  <si>
    <t>Craft and related trades workers</t>
  </si>
  <si>
    <t>Plant and machine operators, and assemblers</t>
  </si>
  <si>
    <t>Youth unemployment rate (15-24 yrs)</t>
  </si>
  <si>
    <t>Male</t>
  </si>
  <si>
    <t>Female</t>
  </si>
  <si>
    <t>- Employed</t>
  </si>
  <si>
    <t>- Unemployed</t>
  </si>
  <si>
    <t>Labour underutilization</t>
  </si>
  <si>
    <t>- Potential labour force</t>
  </si>
  <si>
    <t>LU3 - Combined rate of unemployment and potential labour force</t>
  </si>
  <si>
    <t>LU4 - Composite measure of labour underutilization</t>
  </si>
  <si>
    <t>Table 1. Summary labour force indicators, February 2016</t>
  </si>
  <si>
    <t>Population 16 years old and over</t>
  </si>
  <si>
    <t>30-34 yrs</t>
  </si>
  <si>
    <t>Blank</t>
  </si>
  <si>
    <t xml:space="preserve">Table 14. Employed population by sex, occupation group, and urban/rural area, February 2016 </t>
  </si>
  <si>
    <t xml:space="preserve">Table 20. Employed population by sex, status in employment, and urban/rural area, February 2016 </t>
  </si>
  <si>
    <t xml:space="preserve">Table 13. Employed population by sex, age group, and urban/rural area, February 2016 </t>
  </si>
  <si>
    <t>15 yrs</t>
  </si>
  <si>
    <t>16-19 yrs</t>
  </si>
  <si>
    <t>Table 19. Employed population by sex, branch of economic activity and level of educational attainment, February 2016</t>
  </si>
  <si>
    <t>Employed population (Male)</t>
  </si>
  <si>
    <t>Employed population (Female)</t>
  </si>
  <si>
    <t xml:space="preserve">Table 16. Employed population by sex, educational attainment, and urban/rural area, February 2016 </t>
  </si>
  <si>
    <t>Blank</t>
  </si>
  <si>
    <t>Not currently studying</t>
  </si>
  <si>
    <t>Currently studying</t>
  </si>
  <si>
    <t>Primary education</t>
  </si>
  <si>
    <t>Lower secondary education</t>
  </si>
  <si>
    <t>Upper secondary education</t>
  </si>
  <si>
    <t>Post-secondary</t>
  </si>
  <si>
    <t>Tertiary education</t>
  </si>
  <si>
    <t>Blank</t>
  </si>
  <si>
    <t>Population</t>
  </si>
  <si>
    <t>0-4 yrs</t>
  </si>
  <si>
    <t>5-9 yrs</t>
  </si>
  <si>
    <t>10-14 yrs</t>
  </si>
  <si>
    <t>Table 10. Population 16 years old and over by labour force status, sex, age group, and urban/rural area, February 2016</t>
  </si>
  <si>
    <t>Table 11. Population 16 years old and over by labour force status, sex, educational attainment, and urban/rural area, February 2016</t>
  </si>
  <si>
    <t>Table 12. Population 16 years old and over by labour force status, sex, marital status, and urban/rural area, February 2016</t>
  </si>
  <si>
    <t>Armed forced occupations</t>
  </si>
  <si>
    <t>Labour force participation rate</t>
  </si>
  <si>
    <t>Employment-to-population ratio</t>
  </si>
  <si>
    <t>LU1 - Unemployment rate</t>
  </si>
  <si>
    <t>LU2 - Combined rate of unemployment and time-related underemployment</t>
  </si>
  <si>
    <t>Sex</t>
  </si>
  <si>
    <t>Area of residence</t>
  </si>
  <si>
    <t>16 - 30</t>
  </si>
  <si>
    <t>Unemployment rate of young people (16-30 yrs)</t>
  </si>
  <si>
    <t>Rwanda</t>
  </si>
  <si>
    <t>No education</t>
  </si>
  <si>
    <t>Pre primary</t>
  </si>
  <si>
    <t>Primary</t>
  </si>
  <si>
    <t>Lower Secondary</t>
  </si>
  <si>
    <t>Upper secondary</t>
  </si>
  <si>
    <t>Tertiary</t>
  </si>
  <si>
    <t>Employed population 16+</t>
  </si>
  <si>
    <t>Primary education</t>
  </si>
  <si>
    <t>Lower secondary education</t>
  </si>
  <si>
    <t>Upper secondary education</t>
  </si>
  <si>
    <t>Post-secondary</t>
  </si>
  <si>
    <t>Employee,Paid apprentice/intern</t>
  </si>
  <si>
    <t xml:space="preserve">6. Tertiary education      </t>
  </si>
  <si>
    <t>Youth population 16-30 yrs</t>
  </si>
  <si>
    <t>Youth population 16-30 yrs (Male)</t>
  </si>
  <si>
    <t>Youth population 16-30 yrs (Female)</t>
  </si>
  <si>
    <t>Youth population 16-30 yrs (Urban)</t>
  </si>
  <si>
    <t>Youth population 16-30 yrs (Rural)</t>
  </si>
  <si>
    <t>Tertiary education</t>
  </si>
  <si>
    <t xml:space="preserve"> GENERAL PROGRAM</t>
  </si>
  <si>
    <t xml:space="preserve"> EDUCATION</t>
  </si>
  <si>
    <t xml:space="preserve"> HUMANITIES AND ARTS</t>
  </si>
  <si>
    <t xml:space="preserve"> SOCIAL SCIENCES,BUSINESS AND LAW</t>
  </si>
  <si>
    <t xml:space="preserve"> SCIENCE</t>
  </si>
  <si>
    <t>ENGINEERING,MANUFACTURING AND CONSTRUCTION</t>
  </si>
  <si>
    <t xml:space="preserve"> AGRICULTURE</t>
  </si>
  <si>
    <t xml:space="preserve"> HEALTH AND WELFARE</t>
  </si>
  <si>
    <t xml:space="preserve"> SERVICES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</si>
  <si>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</si>
  <si>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</si>
  <si>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</si>
  <si>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</si>
  <si>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</si>
  <si>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</si>
  <si>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</si>
  <si>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</si>
  <si>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Automotive technology.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</si>
  <si>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</si>
  <si>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</si>
  <si>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</si>
  <si>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</si>
  <si>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</si>
  <si>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</si>
  <si>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</si>
  <si>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</si>
  <si>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</si>
  <si>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</si>
  <si>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</si>
  <si>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</si>
  <si>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</si>
  <si>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</si>
  <si>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</si>
  <si>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</si>
  <si>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</si>
  <si>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</si>
  <si>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Vocational School Course</t>
  </si>
  <si>
    <t>Apprenticeship or on job Training</t>
  </si>
  <si>
    <t>Learned from a friend or Family</t>
  </si>
  <si>
    <t>NGO</t>
  </si>
  <si>
    <t>Community organization</t>
  </si>
  <si>
    <t>main sponsor</t>
  </si>
  <si>
    <t>Government</t>
  </si>
  <si>
    <t>Employer</t>
  </si>
  <si>
    <t>Self-financing</t>
  </si>
  <si>
    <t>Private institutions/agencies/persons</t>
  </si>
  <si>
    <t>Non-profit organization/charity</t>
  </si>
  <si>
    <t>Other(specify)</t>
  </si>
  <si>
    <t>Thing happened after completion of the training</t>
  </si>
  <si>
    <t>Nothing</t>
  </si>
  <si>
    <t>I was able to get a job</t>
  </si>
  <si>
    <t>My salary increased</t>
  </si>
  <si>
    <t>I was promoted at work</t>
  </si>
  <si>
    <t>My job skills have improved</t>
  </si>
  <si>
    <t>Got internship/traineeship with a company</t>
  </si>
  <si>
    <t>Able to Create business</t>
  </si>
  <si>
    <t xml:space="preserve">Table 2: Population by sex, age group, and urban/rural area, February 2016 </t>
  </si>
  <si>
    <t>Table 5: Population 16 years old and over by sex, level of educational attainment and urban/rural area, February 2016</t>
  </si>
  <si>
    <t>Table 6: Population 16years old and over with respective field of educatio by sex, urban/rural area, February 2016</t>
  </si>
  <si>
    <t>Table 7: Population 16 years old and over in trade or training courses by sex, duration of training, and urban/rural area, February 2016</t>
  </si>
  <si>
    <t>Table 8: Population 16 years old and over who received trade and technical training outside formal education by sex, technical skills, and urban/rural area, February 2016</t>
  </si>
  <si>
    <t>Table 9: Population 16 years old and over who received trade and technical training outside formal education by sex, place of the training, main sponsor, Outcome of the Traning and urban/rural area, February 2016</t>
  </si>
  <si>
    <t>Pre-primary</t>
  </si>
  <si>
    <t xml:space="preserve">Tertiary education      </t>
  </si>
  <si>
    <t>Security organs occupations</t>
  </si>
  <si>
    <t>None</t>
  </si>
  <si>
    <t>Table 4:  Population 16 years old and over aged by education status and urban/rural area, February 2016</t>
  </si>
  <si>
    <t>Currentry studying</t>
  </si>
  <si>
    <t>Current level</t>
  </si>
  <si>
    <t>No DUCATION</t>
  </si>
  <si>
    <t>Married monogamously</t>
  </si>
  <si>
    <t>Married polygamous</t>
  </si>
  <si>
    <t>Living together</t>
  </si>
  <si>
    <t>Divorced</t>
  </si>
  <si>
    <t>Separated</t>
  </si>
  <si>
    <t xml:space="preserve">Single </t>
  </si>
  <si>
    <t>Widow/Widower</t>
  </si>
  <si>
    <t xml:space="preserve"> None</t>
  </si>
  <si>
    <t xml:space="preserve"> Primary education</t>
  </si>
  <si>
    <t>30+</t>
  </si>
  <si>
    <t>Not Participated in Subsistance Agric.</t>
  </si>
  <si>
    <t>Outside Labour Force</t>
  </si>
  <si>
    <t>Participated in Subsistence Agric.</t>
  </si>
  <si>
    <t xml:space="preserve">s   </t>
  </si>
  <si>
    <t>Civil construction</t>
  </si>
  <si>
    <t xml:space="preserve">Paricipated in </t>
  </si>
  <si>
    <t>agriculture</t>
  </si>
  <si>
    <t>subsistance</t>
  </si>
  <si>
    <t>Not particpated</t>
  </si>
  <si>
    <t xml:space="preserve"> in subsistence </t>
  </si>
  <si>
    <t>Both sexes</t>
  </si>
  <si>
    <t>Male</t>
  </si>
  <si>
    <t>Female</t>
  </si>
  <si>
    <t>Total</t>
  </si>
  <si>
    <t>Informal</t>
  </si>
  <si>
    <t>Formal</t>
  </si>
  <si>
    <t>Rwanda</t>
  </si>
  <si>
    <t>Urban</t>
  </si>
  <si>
    <t>Rural</t>
  </si>
  <si>
    <t>Total own-use production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</si>
  <si>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</si>
  <si>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</si>
  <si>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</si>
  <si>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</si>
  <si>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</si>
  <si>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</si>
  <si>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</si>
  <si>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Total number of persons</t>
  </si>
  <si>
    <t>Schooling</t>
  </si>
  <si>
    <t>Not schooling</t>
  </si>
  <si>
    <t>Total children 5-13 years old</t>
  </si>
  <si>
    <t>Not working</t>
  </si>
  <si>
    <t>Work with pay</t>
  </si>
  <si>
    <t>Work without pay</t>
  </si>
  <si>
    <t>Total children in urban areas</t>
  </si>
  <si>
    <t>Work with pay</t>
  </si>
  <si>
    <t>Work without pay</t>
  </si>
  <si>
    <t>Total children in rural areas</t>
  </si>
  <si>
    <t>Table 21: Youth Population by sex, and residential area,February 2016</t>
  </si>
  <si>
    <t>Table 22. Formal and informal employment by sex, branch of economic activity, February 2016</t>
  </si>
  <si>
    <t>Table 25. Average time spent in own-use production work by sex, type of own-use production and urban/rural area, February 2016</t>
  </si>
  <si>
    <t>Area of Residence</t>
  </si>
  <si>
    <t>- Time-related underemployed</t>
  </si>
  <si>
    <t>Time-related underemployment rate</t>
  </si>
  <si>
    <t>Currently studying</t>
  </si>
  <si>
    <t>Not Currently studying</t>
  </si>
  <si>
    <t xml:space="preserve">Table 23. Average number of hours usually worked per week at main job by sex, branch of economic </t>
  </si>
  <si>
    <t xml:space="preserve">                   activity, urban/rural area February 2016</t>
  </si>
  <si>
    <t xml:space="preserve">Table 26. Children 5-13 years old by sex, school attendance, current work status, </t>
  </si>
  <si>
    <t xml:space="preserve">                 and urban/rural area, February 2016</t>
  </si>
  <si>
    <t>Labour force highlights</t>
  </si>
  <si>
    <t>Summary labour force indicators, February 2016</t>
  </si>
  <si>
    <t>Population and household characteristics</t>
  </si>
  <si>
    <t>Population by sex, age group and urban./rural area, February 2016</t>
  </si>
  <si>
    <t>Households by household size, sex of head of household, urban/rural area, February 2016</t>
  </si>
  <si>
    <t>Population 16 years old and over aged by education status and urban/rural area, February 2016</t>
  </si>
  <si>
    <t>Population 16 years old and over by sex, level of educational attainment and urban/rural area, February 2016</t>
  </si>
  <si>
    <t>Population 16 years old and over with respective field of education by sex, urban/rural area, February 2016</t>
  </si>
  <si>
    <t>Population 16 years old and over in trade or training courses by sex, duration of training, and urban/rural area, February 2016</t>
  </si>
  <si>
    <t>Labour force participation</t>
  </si>
  <si>
    <t>Population 16 years old and over by labour force status, sex, age group, and urban/rural area, February 2016</t>
  </si>
  <si>
    <t>Population 16 years old and over by labour force status, sex, level of educational attainment, and urban/rural area, February 2016</t>
  </si>
  <si>
    <t>Population 16 years old and over by labour force status, sex, marital status, and urban/rural area, February 2016</t>
  </si>
  <si>
    <t>Employment</t>
  </si>
  <si>
    <t>Employed population by sex, age group, and urban/rural area, February 2016</t>
  </si>
  <si>
    <t xml:space="preserve">Employed population by sex, occupation group and urban/rural area, February 2016 </t>
  </si>
  <si>
    <t>Employed population by sex, education status, and urban/rural area, February 2016</t>
  </si>
  <si>
    <t>Employed population by sex, level of educational attainment, and urban/rural area, February 2016</t>
  </si>
  <si>
    <t>Employed population by sex, occupation group and level of educational attainment, February 2016</t>
  </si>
  <si>
    <t xml:space="preserve">Employed population by sex, branch of economic activity, and urban/rural area, February 2016 </t>
  </si>
  <si>
    <t>Employed population by sex, branch of economic activity and level of educational attainment, February 2016</t>
  </si>
  <si>
    <t xml:space="preserve">Employed population by sex, status in employment, and urban/rural area, February 2016 </t>
  </si>
  <si>
    <t>Youth population 15–24 years old by sex, level of educational attainment, and urban/rural area, February 2016</t>
  </si>
  <si>
    <t>Average number of Hours worked at the main job by sex, economic activity and by urban/rural area, February 2016</t>
  </si>
  <si>
    <t>Youth population 16–30 years old by sex, level of educational attainment, labour force status and urban/rural area, February 2016</t>
  </si>
  <si>
    <t>Formal and informal employment by sex, branch of economic activity, February 2016</t>
  </si>
  <si>
    <t xml:space="preserve"> Average time spent in own-use production work by sex, type of own-use production and urban/rural area, February 2016</t>
  </si>
  <si>
    <t>Children 5-13 years old by sex, school attendance, current work status,  and urban/rural area, February 2016</t>
  </si>
  <si>
    <t>Screan printing</t>
  </si>
  <si>
    <t>Table 24. Youth population 16–30 years old by sex, level of educational attainment, labour force status and urban/rural area, February 2016</t>
  </si>
  <si>
    <t>Table 3. Households by household size, sex of head of household, urban/rural area, February 2016</t>
  </si>
  <si>
    <t xml:space="preserve">Household </t>
  </si>
  <si>
    <t>Total number</t>
  </si>
  <si>
    <t>Head of household</t>
  </si>
  <si>
    <t>Not</t>
  </si>
  <si>
    <t>size</t>
  </si>
  <si>
    <t>of households</t>
  </si>
  <si>
    <t>Male</t>
  </si>
  <si>
    <t>Female</t>
  </si>
  <si>
    <t>Rural</t>
  </si>
  <si>
    <t>Subsistence</t>
  </si>
  <si>
    <t>subsistence</t>
  </si>
  <si>
    <t>Total</t>
  </si>
  <si>
    <t>10+</t>
  </si>
  <si>
    <t xml:space="preserve">Population 16 years old and over who received trade and technical training outside formal education by sex, place of the training, </t>
  </si>
  <si>
    <t>and urban/rural area, February 2016</t>
  </si>
  <si>
    <t>Population 16 years old and over who received trade and technical training outside formal education by sex, technical skills,</t>
  </si>
  <si>
    <t>Table</t>
  </si>
  <si>
    <t>LIST OF TABLES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</si>
</sst>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  <numFmt numFmtId="167" formatCode="###0.0"/>
    <numFmt numFmtId="16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22"/>
      <name val="Calibri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21" fillId="33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65" fontId="23" fillId="0" borderId="0" xfId="78" applyNumberFormat="1" applyFont="1" applyBorder="1" applyAlignment="1">
      <alignment horizontal="right" vertical="top"/>
      <protection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33" borderId="0" xfId="42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42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165" fontId="1" fillId="0" borderId="0" xfId="72" applyNumberFormat="1" applyFont="1" applyBorder="1" applyAlignment="1">
      <alignment horizontal="right" vertical="top"/>
      <protection/>
    </xf>
    <xf numFmtId="165" fontId="1" fillId="0" borderId="0" xfId="70" applyNumberFormat="1" applyFont="1" applyBorder="1" applyAlignment="1">
      <alignment horizontal="right" vertical="top"/>
      <protection/>
    </xf>
    <xf numFmtId="165" fontId="1" fillId="0" borderId="0" xfId="69" applyNumberFormat="1" applyFont="1" applyBorder="1" applyAlignment="1">
      <alignment horizontal="right" vertical="top"/>
      <protection/>
    </xf>
    <xf numFmtId="165" fontId="1" fillId="0" borderId="0" xfId="68" applyNumberFormat="1" applyFont="1" applyBorder="1" applyAlignment="1">
      <alignment horizontal="right" vertical="top"/>
      <protection/>
    </xf>
    <xf numFmtId="165" fontId="1" fillId="0" borderId="0" xfId="67" applyNumberFormat="1" applyFont="1" applyBorder="1" applyAlignment="1">
      <alignment horizontal="right" vertical="top"/>
      <protection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164" fontId="25" fillId="0" borderId="0" xfId="0" applyNumberFormat="1" applyFont="1" applyAlignment="1">
      <alignment/>
    </xf>
    <xf numFmtId="165" fontId="1" fillId="0" borderId="0" xfId="66" applyNumberFormat="1" applyFont="1" applyBorder="1" applyAlignment="1">
      <alignment horizontal="right" vertical="top"/>
      <protection/>
    </xf>
    <xf numFmtId="165" fontId="1" fillId="0" borderId="0" xfId="65" applyNumberFormat="1" applyFont="1" applyBorder="1" applyAlignment="1">
      <alignment horizontal="right" vertical="top"/>
      <protection/>
    </xf>
    <xf numFmtId="165" fontId="1" fillId="0" borderId="0" xfId="64" applyNumberFormat="1" applyFont="1" applyBorder="1" applyAlignment="1">
      <alignment horizontal="right" vertical="top"/>
      <protection/>
    </xf>
    <xf numFmtId="0" fontId="27" fillId="0" borderId="0" xfId="0" applyFont="1" applyAlignment="1">
      <alignment/>
    </xf>
    <xf numFmtId="0" fontId="62" fillId="0" borderId="0" xfId="0" applyFont="1" applyAlignment="1">
      <alignment/>
    </xf>
    <xf numFmtId="1" fontId="62" fillId="0" borderId="0" xfId="0" applyNumberFormat="1" applyFont="1" applyBorder="1" applyAlignment="1">
      <alignment/>
    </xf>
    <xf numFmtId="165" fontId="28" fillId="0" borderId="0" xfId="63" applyNumberFormat="1" applyFont="1" applyBorder="1" applyAlignment="1">
      <alignment horizontal="right" vertical="top"/>
      <protection/>
    </xf>
    <xf numFmtId="0" fontId="62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18" fillId="0" borderId="0" xfId="58" applyFont="1" applyBorder="1" applyAlignment="1">
      <alignment horizontal="left" vertical="top" wrapText="1"/>
      <protection/>
    </xf>
    <xf numFmtId="165" fontId="18" fillId="0" borderId="0" xfId="58" applyNumberFormat="1" applyFont="1" applyBorder="1" applyAlignment="1">
      <alignment horizontal="left" vertical="top" wrapText="1"/>
      <protection/>
    </xf>
    <xf numFmtId="165" fontId="18" fillId="0" borderId="0" xfId="58" applyNumberFormat="1" applyFont="1" applyBorder="1" applyAlignment="1">
      <alignment horizontal="right" vertical="top"/>
      <protection/>
    </xf>
    <xf numFmtId="0" fontId="1" fillId="0" borderId="0" xfId="58" applyFont="1" applyBorder="1" applyAlignment="1">
      <alignment horizontal="left" vertical="top" wrapText="1"/>
      <protection/>
    </xf>
    <xf numFmtId="165" fontId="1" fillId="0" borderId="0" xfId="58" applyNumberFormat="1" applyFont="1" applyBorder="1" applyAlignment="1">
      <alignment horizontal="left" vertical="top" wrapText="1"/>
      <protection/>
    </xf>
    <xf numFmtId="165" fontId="1" fillId="0" borderId="0" xfId="58" applyNumberFormat="1" applyFont="1" applyBorder="1" applyAlignment="1">
      <alignment horizontal="right" vertical="top"/>
      <protection/>
    </xf>
    <xf numFmtId="0" fontId="18" fillId="0" borderId="0" xfId="59" applyFont="1" applyBorder="1" applyAlignment="1">
      <alignment horizontal="left" vertical="top" wrapText="1"/>
      <protection/>
    </xf>
    <xf numFmtId="165" fontId="18" fillId="0" borderId="0" xfId="59" applyNumberFormat="1" applyFont="1" applyBorder="1" applyAlignment="1">
      <alignment horizontal="right" vertical="top"/>
      <protection/>
    </xf>
    <xf numFmtId="0" fontId="1" fillId="0" borderId="0" xfId="59" applyFont="1" applyBorder="1" applyAlignment="1">
      <alignment horizontal="left" vertical="top" wrapText="1"/>
      <protection/>
    </xf>
    <xf numFmtId="165" fontId="1" fillId="0" borderId="0" xfId="59" applyNumberFormat="1" applyFont="1" applyBorder="1" applyAlignment="1">
      <alignment horizontal="right" vertical="top"/>
      <protection/>
    </xf>
    <xf numFmtId="165" fontId="18" fillId="0" borderId="0" xfId="79" applyNumberFormat="1" applyFont="1" applyBorder="1" applyAlignment="1">
      <alignment horizontal="right" vertical="top"/>
      <protection/>
    </xf>
    <xf numFmtId="165" fontId="1" fillId="0" borderId="0" xfId="79" applyNumberFormat="1" applyFont="1" applyBorder="1" applyAlignment="1">
      <alignment horizontal="right" vertical="top"/>
      <protection/>
    </xf>
    <xf numFmtId="0" fontId="1" fillId="34" borderId="0" xfId="79" applyFont="1" applyFill="1" applyBorder="1" applyAlignment="1">
      <alignment horizontal="left" vertical="top" wrapText="1"/>
      <protection/>
    </xf>
    <xf numFmtId="165" fontId="1" fillId="34" borderId="0" xfId="79" applyNumberFormat="1" applyFont="1" applyFill="1" applyBorder="1" applyAlignment="1">
      <alignment horizontal="right" vertical="top"/>
      <protection/>
    </xf>
    <xf numFmtId="0" fontId="18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60" fillId="0" borderId="0" xfId="0" applyFont="1" applyAlignment="1">
      <alignment/>
    </xf>
    <xf numFmtId="165" fontId="18" fillId="0" borderId="0" xfId="67" applyNumberFormat="1" applyFont="1" applyBorder="1" applyAlignment="1">
      <alignment horizontal="right" vertical="top"/>
      <protection/>
    </xf>
    <xf numFmtId="1" fontId="60" fillId="0" borderId="0" xfId="0" applyNumberFormat="1" applyFont="1" applyAlignment="1">
      <alignment/>
    </xf>
    <xf numFmtId="165" fontId="18" fillId="0" borderId="0" xfId="68" applyNumberFormat="1" applyFont="1" applyBorder="1" applyAlignment="1">
      <alignment horizontal="right" vertical="top"/>
      <protection/>
    </xf>
    <xf numFmtId="164" fontId="62" fillId="0" borderId="0" xfId="0" applyNumberFormat="1" applyFont="1" applyBorder="1" applyAlignment="1">
      <alignment/>
    </xf>
    <xf numFmtId="0" fontId="62" fillId="35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164" fontId="62" fillId="35" borderId="0" xfId="0" applyNumberFormat="1" applyFont="1" applyFill="1" applyBorder="1" applyAlignment="1">
      <alignment/>
    </xf>
    <xf numFmtId="0" fontId="62" fillId="0" borderId="0" xfId="0" applyFont="1" applyBorder="1" applyAlignment="1" quotePrefix="1">
      <alignment/>
    </xf>
    <xf numFmtId="0" fontId="62" fillId="0" borderId="0" xfId="0" applyFont="1" applyBorder="1" applyAlignment="1" quotePrefix="1">
      <alignment horizontal="right"/>
    </xf>
    <xf numFmtId="0" fontId="29" fillId="0" borderId="0" xfId="0" applyFont="1" applyBorder="1" applyAlignment="1">
      <alignment/>
    </xf>
    <xf numFmtId="165" fontId="1" fillId="0" borderId="0" xfId="73" applyNumberFormat="1" applyFont="1" applyBorder="1" applyAlignment="1">
      <alignment horizontal="right" vertical="top"/>
      <protection/>
    </xf>
    <xf numFmtId="0" fontId="0" fillId="0" borderId="0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24" fillId="0" borderId="0" xfId="57" applyFont="1" applyFill="1" applyBorder="1" applyAlignment="1">
      <alignment horizontal="left"/>
      <protection/>
    </xf>
    <xf numFmtId="0" fontId="18" fillId="35" borderId="0" xfId="59" applyFont="1" applyFill="1" applyBorder="1" applyAlignment="1">
      <alignment horizontal="left" vertical="top" wrapText="1"/>
      <protection/>
    </xf>
    <xf numFmtId="0" fontId="18" fillId="35" borderId="0" xfId="79" applyFont="1" applyFill="1" applyBorder="1" applyAlignment="1">
      <alignment horizontal="center" wrapText="1"/>
      <protection/>
    </xf>
    <xf numFmtId="0" fontId="18" fillId="35" borderId="0" xfId="79" applyFont="1" applyFill="1" applyBorder="1" applyAlignment="1">
      <alignment horizontal="center"/>
      <protection/>
    </xf>
    <xf numFmtId="0" fontId="1" fillId="35" borderId="0" xfId="59" applyFont="1" applyFill="1" applyBorder="1" applyAlignment="1">
      <alignment wrapText="1"/>
      <protection/>
    </xf>
    <xf numFmtId="0" fontId="18" fillId="35" borderId="0" xfId="59" applyFont="1" applyFill="1" applyBorder="1" applyAlignment="1">
      <alignment horizontal="center" wrapText="1"/>
      <protection/>
    </xf>
    <xf numFmtId="0" fontId="18" fillId="35" borderId="0" xfId="59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left"/>
    </xf>
    <xf numFmtId="0" fontId="18" fillId="34" borderId="0" xfId="60" applyFont="1" applyFill="1" applyBorder="1" applyAlignment="1">
      <alignment horizontal="center"/>
      <protection/>
    </xf>
    <xf numFmtId="165" fontId="1" fillId="0" borderId="0" xfId="60" applyNumberFormat="1" applyFont="1" applyBorder="1" applyAlignment="1">
      <alignment horizontal="right" vertical="top"/>
      <protection/>
    </xf>
    <xf numFmtId="0" fontId="18" fillId="34" borderId="0" xfId="61" applyFont="1" applyFill="1" applyBorder="1" applyAlignment="1">
      <alignment wrapText="1"/>
      <protection/>
    </xf>
    <xf numFmtId="0" fontId="18" fillId="34" borderId="0" xfId="61" applyFont="1" applyFill="1" applyBorder="1" applyAlignment="1">
      <alignment horizontal="center"/>
      <protection/>
    </xf>
    <xf numFmtId="0" fontId="18" fillId="34" borderId="0" xfId="62" applyFont="1" applyFill="1" applyBorder="1" applyAlignment="1">
      <alignment wrapText="1"/>
      <protection/>
    </xf>
    <xf numFmtId="0" fontId="18" fillId="0" borderId="0" xfId="62" applyFont="1" applyBorder="1" applyAlignment="1">
      <alignment horizontal="left" vertical="top" wrapText="1"/>
      <protection/>
    </xf>
    <xf numFmtId="165" fontId="18" fillId="0" borderId="0" xfId="62" applyNumberFormat="1" applyFont="1" applyBorder="1" applyAlignment="1">
      <alignment horizontal="right" vertical="top"/>
      <protection/>
    </xf>
    <xf numFmtId="0" fontId="1" fillId="0" borderId="0" xfId="62" applyFont="1" applyBorder="1" applyAlignment="1">
      <alignment horizontal="left" vertical="top" wrapText="1"/>
      <protection/>
    </xf>
    <xf numFmtId="165" fontId="1" fillId="0" borderId="0" xfId="62" applyNumberFormat="1" applyFont="1" applyBorder="1" applyAlignment="1">
      <alignment horizontal="right" vertical="top"/>
      <protection/>
    </xf>
    <xf numFmtId="0" fontId="18" fillId="34" borderId="0" xfId="62" applyFont="1" applyFill="1" applyBorder="1" applyAlignment="1">
      <alignment horizontal="left" vertical="top" wrapText="1"/>
      <protection/>
    </xf>
    <xf numFmtId="165" fontId="1" fillId="34" borderId="0" xfId="62" applyNumberFormat="1" applyFont="1" applyFill="1" applyBorder="1" applyAlignment="1">
      <alignment horizontal="right" vertical="top"/>
      <protection/>
    </xf>
    <xf numFmtId="165" fontId="1" fillId="0" borderId="0" xfId="71" applyNumberFormat="1" applyFont="1" applyBorder="1" applyAlignment="1">
      <alignment horizontal="right" vertical="top"/>
      <protection/>
    </xf>
    <xf numFmtId="165" fontId="1" fillId="35" borderId="0" xfId="71" applyNumberFormat="1" applyFont="1" applyFill="1" applyBorder="1" applyAlignment="1">
      <alignment horizontal="right" vertical="top"/>
      <protection/>
    </xf>
    <xf numFmtId="0" fontId="0" fillId="35" borderId="0" xfId="0" applyFont="1" applyFill="1" applyAlignment="1">
      <alignment/>
    </xf>
    <xf numFmtId="1" fontId="0" fillId="35" borderId="0" xfId="0" applyNumberFormat="1" applyFont="1" applyFill="1" applyBorder="1" applyAlignment="1">
      <alignment/>
    </xf>
    <xf numFmtId="0" fontId="18" fillId="35" borderId="0" xfId="59" applyFont="1" applyFill="1" applyBorder="1" applyAlignment="1">
      <alignment horizontal="center" wrapText="1"/>
      <protection/>
    </xf>
    <xf numFmtId="0" fontId="18" fillId="35" borderId="0" xfId="79" applyFont="1" applyFill="1" applyBorder="1" applyAlignment="1">
      <alignment horizontal="center" wrapText="1"/>
      <protection/>
    </xf>
    <xf numFmtId="0" fontId="18" fillId="34" borderId="0" xfId="61" applyFont="1" applyFill="1" applyBorder="1" applyAlignment="1">
      <alignment horizontal="center" wrapText="1"/>
      <protection/>
    </xf>
    <xf numFmtId="0" fontId="18" fillId="34" borderId="0" xfId="60" applyFont="1" applyFill="1" applyBorder="1" applyAlignment="1">
      <alignment horizontal="center" wrapText="1"/>
      <protection/>
    </xf>
    <xf numFmtId="0" fontId="30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165" fontId="23" fillId="0" borderId="0" xfId="80" applyNumberFormat="1" applyFont="1" applyBorder="1" applyAlignment="1">
      <alignment horizontal="right" vertical="top"/>
      <protection/>
    </xf>
    <xf numFmtId="0" fontId="3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5" fontId="23" fillId="0" borderId="0" xfId="81" applyNumberFormat="1" applyFont="1" applyBorder="1" applyAlignment="1">
      <alignment horizontal="right" vertical="top"/>
      <protection/>
    </xf>
    <xf numFmtId="165" fontId="0" fillId="0" borderId="0" xfId="0" applyNumberFormat="1" applyBorder="1" applyAlignment="1">
      <alignment/>
    </xf>
    <xf numFmtId="165" fontId="23" fillId="0" borderId="0" xfId="76" applyNumberFormat="1" applyFont="1" applyBorder="1" applyAlignment="1">
      <alignment horizontal="right" vertical="top"/>
      <protection/>
    </xf>
    <xf numFmtId="167" fontId="23" fillId="0" borderId="0" xfId="77" applyNumberFormat="1" applyFont="1" applyBorder="1" applyAlignment="1">
      <alignment horizontal="right" vertical="top"/>
      <protection/>
    </xf>
    <xf numFmtId="0" fontId="23" fillId="0" borderId="0" xfId="77" applyFont="1" applyBorder="1" applyAlignment="1">
      <alignment horizontal="right" vertical="top"/>
      <protection/>
    </xf>
    <xf numFmtId="0" fontId="28" fillId="0" borderId="0" xfId="0" applyFont="1" applyFill="1" applyBorder="1" applyAlignment="1">
      <alignment horizontal="left" vertical="top" wrapText="1"/>
    </xf>
    <xf numFmtId="165" fontId="1" fillId="35" borderId="0" xfId="72" applyNumberFormat="1" applyFont="1" applyFill="1" applyBorder="1" applyAlignment="1">
      <alignment horizontal="right" vertical="top"/>
      <protection/>
    </xf>
    <xf numFmtId="0" fontId="32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165" fontId="33" fillId="0" borderId="0" xfId="74" applyNumberFormat="1" applyFont="1" applyBorder="1" applyAlignment="1">
      <alignment horizontal="right" vertical="top"/>
      <protection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34" fillId="0" borderId="10" xfId="57" applyFont="1" applyFill="1" applyBorder="1" applyAlignment="1">
      <alignment horizontal="left"/>
      <protection/>
    </xf>
    <xf numFmtId="0" fontId="63" fillId="35" borderId="0" xfId="0" applyFont="1" applyFill="1" applyAlignment="1">
      <alignment/>
    </xf>
    <xf numFmtId="0" fontId="32" fillId="0" borderId="0" xfId="63" applyFont="1" applyBorder="1" applyAlignment="1">
      <alignment wrapText="1"/>
      <protection/>
    </xf>
    <xf numFmtId="165" fontId="32" fillId="0" borderId="0" xfId="63" applyNumberFormat="1" applyFont="1" applyBorder="1" applyAlignment="1">
      <alignment horizontal="center" wrapText="1"/>
      <protection/>
    </xf>
    <xf numFmtId="0" fontId="33" fillId="0" borderId="0" xfId="63" applyFont="1" applyBorder="1" applyAlignment="1">
      <alignment horizontal="left" vertical="top" wrapText="1"/>
      <protection/>
    </xf>
    <xf numFmtId="165" fontId="33" fillId="0" borderId="0" xfId="63" applyNumberFormat="1" applyFont="1" applyBorder="1" applyAlignment="1">
      <alignment horizontal="right" vertical="top"/>
      <protection/>
    </xf>
    <xf numFmtId="0" fontId="0" fillId="34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34" fillId="0" borderId="0" xfId="57" applyFont="1" applyFill="1" applyBorder="1" applyAlignment="1">
      <alignment horizontal="left"/>
      <protection/>
    </xf>
    <xf numFmtId="0" fontId="34" fillId="34" borderId="0" xfId="57" applyFont="1" applyFill="1" applyBorder="1" applyAlignment="1">
      <alignment horizontal="left"/>
      <protection/>
    </xf>
    <xf numFmtId="0" fontId="63" fillId="34" borderId="0" xfId="0" applyFont="1" applyFill="1" applyAlignment="1">
      <alignment/>
    </xf>
    <xf numFmtId="0" fontId="33" fillId="34" borderId="0" xfId="63" applyFont="1" applyFill="1" applyBorder="1" applyAlignment="1">
      <alignment wrapText="1"/>
      <protection/>
    </xf>
    <xf numFmtId="0" fontId="33" fillId="34" borderId="0" xfId="63" applyFont="1" applyFill="1" applyBorder="1" applyAlignment="1">
      <alignment horizontal="center" wrapText="1"/>
      <protection/>
    </xf>
    <xf numFmtId="0" fontId="33" fillId="34" borderId="0" xfId="63" applyFont="1" applyFill="1" applyBorder="1" applyAlignment="1">
      <alignment horizontal="center"/>
      <protection/>
    </xf>
    <xf numFmtId="0" fontId="32" fillId="34" borderId="0" xfId="0" applyFont="1" applyFill="1" applyAlignment="1">
      <alignment/>
    </xf>
    <xf numFmtId="0" fontId="63" fillId="34" borderId="0" xfId="0" applyFont="1" applyFill="1" applyBorder="1" applyAlignment="1">
      <alignment horizontal="center"/>
    </xf>
    <xf numFmtId="165" fontId="32" fillId="0" borderId="0" xfId="63" applyNumberFormat="1" applyFont="1" applyBorder="1" applyAlignment="1">
      <alignment horizontal="right" wrapText="1"/>
      <protection/>
    </xf>
    <xf numFmtId="0" fontId="64" fillId="33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33" borderId="0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 wrapText="1"/>
    </xf>
    <xf numFmtId="165" fontId="33" fillId="0" borderId="0" xfId="72" applyNumberFormat="1" applyFont="1" applyBorder="1" applyAlignment="1">
      <alignment horizontal="right" vertical="top"/>
      <protection/>
    </xf>
    <xf numFmtId="1" fontId="63" fillId="0" borderId="0" xfId="0" applyNumberFormat="1" applyFont="1" applyAlignment="1">
      <alignment/>
    </xf>
    <xf numFmtId="0" fontId="65" fillId="33" borderId="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166" fontId="63" fillId="0" borderId="0" xfId="42" applyNumberFormat="1" applyFont="1" applyAlignment="1">
      <alignment/>
    </xf>
    <xf numFmtId="0" fontId="38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2" fillId="34" borderId="0" xfId="62" applyFont="1" applyFill="1" applyBorder="1" applyAlignment="1">
      <alignment wrapText="1"/>
      <protection/>
    </xf>
    <xf numFmtId="0" fontId="32" fillId="34" borderId="0" xfId="60" applyFont="1" applyFill="1" applyBorder="1" applyAlignment="1">
      <alignment horizontal="center" wrapText="1"/>
      <protection/>
    </xf>
    <xf numFmtId="0" fontId="38" fillId="0" borderId="0" xfId="57" applyFont="1" applyFill="1" applyBorder="1" applyAlignment="1">
      <alignment horizontal="left"/>
      <protection/>
    </xf>
    <xf numFmtId="0" fontId="33" fillId="35" borderId="0" xfId="59" applyFont="1" applyFill="1" applyBorder="1" applyAlignment="1">
      <alignment wrapText="1"/>
      <protection/>
    </xf>
    <xf numFmtId="0" fontId="66" fillId="33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3" fillId="0" borderId="0" xfId="63" applyFont="1" applyBorder="1" applyAlignment="1">
      <alignment horizontal="left" vertical="top" wrapText="1"/>
      <protection/>
    </xf>
    <xf numFmtId="0" fontId="41" fillId="0" borderId="0" xfId="52" applyFont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165" fontId="36" fillId="0" borderId="0" xfId="75" applyNumberFormat="1" applyFont="1" applyBorder="1" applyAlignment="1">
      <alignment horizontal="right" vertical="top"/>
      <protection/>
    </xf>
    <xf numFmtId="0" fontId="40" fillId="36" borderId="0" xfId="57" applyFont="1" applyFill="1" applyBorder="1" applyAlignment="1">
      <alignment horizontal="center"/>
      <protection/>
    </xf>
    <xf numFmtId="0" fontId="30" fillId="36" borderId="0" xfId="57" applyFont="1" applyFill="1" applyBorder="1" applyAlignment="1">
      <alignment horizontal="left"/>
      <protection/>
    </xf>
    <xf numFmtId="0" fontId="41" fillId="0" borderId="0" xfId="0" applyFont="1" applyBorder="1" applyAlignment="1">
      <alignment horizontal="center"/>
    </xf>
    <xf numFmtId="0" fontId="40" fillId="0" borderId="0" xfId="57" applyFont="1" applyFill="1" applyBorder="1" applyAlignment="1">
      <alignment horizontal="left"/>
      <protection/>
    </xf>
    <xf numFmtId="0" fontId="42" fillId="36" borderId="0" xfId="57" applyFont="1" applyFill="1" applyBorder="1" applyAlignment="1">
      <alignment horizontal="center"/>
      <protection/>
    </xf>
    <xf numFmtId="0" fontId="40" fillId="0" borderId="0" xfId="0" applyFont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36" fillId="35" borderId="0" xfId="63" applyFont="1" applyFill="1" applyBorder="1" applyAlignment="1">
      <alignment horizontal="center" wrapText="1"/>
      <protection/>
    </xf>
    <xf numFmtId="0" fontId="0" fillId="33" borderId="11" xfId="0" applyFill="1" applyBorder="1" applyAlignment="1">
      <alignment horizontal="center" wrapText="1"/>
    </xf>
    <xf numFmtId="0" fontId="32" fillId="35" borderId="0" xfId="59" applyFont="1" applyFill="1" applyBorder="1" applyAlignment="1">
      <alignment horizontal="center" wrapText="1"/>
      <protection/>
    </xf>
    <xf numFmtId="0" fontId="18" fillId="35" borderId="0" xfId="79" applyFont="1" applyFill="1" applyBorder="1" applyAlignment="1">
      <alignment horizontal="center" wrapText="1"/>
      <protection/>
    </xf>
    <xf numFmtId="0" fontId="18" fillId="34" borderId="0" xfId="61" applyFont="1" applyFill="1" applyBorder="1" applyAlignment="1">
      <alignment horizontal="center" wrapText="1"/>
      <protection/>
    </xf>
    <xf numFmtId="0" fontId="33" fillId="34" borderId="0" xfId="60" applyFont="1" applyFill="1" applyBorder="1" applyAlignment="1">
      <alignment horizontal="left" wrapText="1"/>
      <protection/>
    </xf>
    <xf numFmtId="0" fontId="1" fillId="34" borderId="0" xfId="60" applyFont="1" applyFill="1" applyBorder="1" applyAlignment="1">
      <alignment horizontal="left" wrapText="1"/>
      <protection/>
    </xf>
    <xf numFmtId="0" fontId="32" fillId="34" borderId="0" xfId="60" applyFont="1" applyFill="1" applyBorder="1" applyAlignment="1">
      <alignment horizontal="center" wrapText="1"/>
      <protection/>
    </xf>
    <xf numFmtId="0" fontId="24" fillId="0" borderId="0" xfId="0" applyFont="1" applyBorder="1" applyAlignment="1">
      <alignment horizontal="center" wrapText="1"/>
    </xf>
    <xf numFmtId="0" fontId="32" fillId="34" borderId="0" xfId="62" applyFont="1" applyFill="1" applyBorder="1" applyAlignment="1">
      <alignment horizontal="center" wrapText="1"/>
      <protection/>
    </xf>
    <xf numFmtId="0" fontId="18" fillId="34" borderId="0" xfId="62" applyFont="1" applyFill="1" applyBorder="1" applyAlignment="1">
      <alignment horizontal="center" wrapText="1"/>
      <protection/>
    </xf>
    <xf numFmtId="0" fontId="32" fillId="34" borderId="0" xfId="62" applyFont="1" applyFill="1" applyBorder="1" applyAlignment="1">
      <alignment horizontal="center"/>
      <protection/>
    </xf>
    <xf numFmtId="0" fontId="18" fillId="34" borderId="0" xfId="62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vertical="center" wrapText="1"/>
    </xf>
    <xf numFmtId="0" fontId="23" fillId="35" borderId="0" xfId="63" applyFont="1" applyFill="1" applyBorder="1" applyAlignment="1">
      <alignment horizontal="center" wrapText="1"/>
      <protection/>
    </xf>
    <xf numFmtId="0" fontId="45" fillId="35" borderId="0" xfId="6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33" fillId="0" borderId="0" xfId="63" applyFont="1" applyBorder="1" applyAlignment="1">
      <alignment horizontal="left" vertical="top" wrapText="1"/>
      <protection/>
    </xf>
    <xf numFmtId="0" fontId="63" fillId="34" borderId="11" xfId="0" applyFont="1" applyFill="1" applyBorder="1" applyAlignment="1">
      <alignment horizontal="center"/>
    </xf>
    <xf numFmtId="0" fontId="33" fillId="34" borderId="11" xfId="63" applyFont="1" applyFill="1" applyBorder="1" applyAlignment="1">
      <alignment horizontal="center" wrapText="1"/>
      <protection/>
    </xf>
    <xf numFmtId="0" fontId="63" fillId="33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0" fillId="33" borderId="11" xfId="0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_Sheet1" xfId="58"/>
    <cellStyle name="Normal_Sheet2" xfId="59"/>
    <cellStyle name="Normal_Sheet4" xfId="60"/>
    <cellStyle name="Normal_Sheet5" xfId="61"/>
    <cellStyle name="Normal_Sheet6" xfId="62"/>
    <cellStyle name="Normal_Table 1" xfId="63"/>
    <cellStyle name="Normal_Table 10" xfId="64"/>
    <cellStyle name="Normal_Table 11" xfId="65"/>
    <cellStyle name="Normal_Table 12" xfId="66"/>
    <cellStyle name="Normal_Table 13" xfId="67"/>
    <cellStyle name="Normal_Table 14" xfId="68"/>
    <cellStyle name="Normal_Table 15" xfId="69"/>
    <cellStyle name="Normal_Table 16" xfId="70"/>
    <cellStyle name="Normal_Table 18" xfId="71"/>
    <cellStyle name="Normal_Table 19" xfId="72"/>
    <cellStyle name="Normal_Table 2" xfId="73"/>
    <cellStyle name="Normal_Table 20" xfId="74"/>
    <cellStyle name="Normal_Table 3" xfId="75"/>
    <cellStyle name="Normal_Table 31" xfId="76"/>
    <cellStyle name="Normal_Table 34" xfId="77"/>
    <cellStyle name="Normal_Table 54" xfId="78"/>
    <cellStyle name="Normal_Table 6" xfId="79"/>
    <cellStyle name="Normal_Table 79" xfId="80"/>
    <cellStyle name="Normal_Table 8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view="pageBreakPreview" zoomScaleSheetLayoutView="100" zoomScalePageLayoutView="0" workbookViewId="0" topLeftCell="A3">
      <selection activeCell="B28" sqref="B27:B28"/>
    </sheetView>
  </sheetViews>
  <sheetFormatPr defaultColWidth="9.140625" defaultRowHeight="15"/>
  <cols>
    <col min="1" max="1" width="7.57421875" style="0" customWidth="1"/>
    <col min="2" max="2" width="134.7109375" style="0" customWidth="1"/>
  </cols>
  <sheetData>
    <row r="1" spans="1:2" ht="15">
      <c r="A1" s="189" t="s">
        <v>351</v>
      </c>
      <c r="B1" s="189"/>
    </row>
    <row r="2" spans="1:2" ht="15.75">
      <c r="A2" s="182" t="s">
        <v>350</v>
      </c>
      <c r="B2" s="183" t="s">
        <v>303</v>
      </c>
    </row>
    <row r="3" spans="1:2" ht="15.75">
      <c r="A3" s="184">
        <v>1</v>
      </c>
      <c r="B3" s="185" t="s">
        <v>304</v>
      </c>
    </row>
    <row r="4" spans="1:2" ht="15.75">
      <c r="A4" s="186"/>
      <c r="B4" s="183" t="s">
        <v>305</v>
      </c>
    </row>
    <row r="5" spans="1:2" ht="15.75">
      <c r="A5" s="184">
        <f>1+A3</f>
        <v>2</v>
      </c>
      <c r="B5" s="185" t="s">
        <v>306</v>
      </c>
    </row>
    <row r="6" spans="1:2" ht="15.75">
      <c r="A6" s="184">
        <f>1+A5</f>
        <v>3</v>
      </c>
      <c r="B6" s="185" t="s">
        <v>307</v>
      </c>
    </row>
    <row r="7" spans="1:2" ht="15.75">
      <c r="A7" s="186"/>
      <c r="B7" s="183" t="s">
        <v>3</v>
      </c>
    </row>
    <row r="8" spans="1:2" ht="15.75">
      <c r="A8" s="175">
        <f>1+A6</f>
        <v>4</v>
      </c>
      <c r="B8" s="185" t="s">
        <v>308</v>
      </c>
    </row>
    <row r="9" spans="1:2" ht="15.75">
      <c r="A9" s="184">
        <f>1+A8</f>
        <v>5</v>
      </c>
      <c r="B9" s="185" t="s">
        <v>309</v>
      </c>
    </row>
    <row r="10" spans="1:2" ht="15.75">
      <c r="A10" s="184">
        <f>1+A9</f>
        <v>6</v>
      </c>
      <c r="B10" s="185" t="s">
        <v>310</v>
      </c>
    </row>
    <row r="11" spans="1:2" ht="15.75">
      <c r="A11" s="184">
        <f>1+A10</f>
        <v>7</v>
      </c>
      <c r="B11" s="187" t="s">
        <v>311</v>
      </c>
    </row>
    <row r="12" spans="1:2" ht="15.75">
      <c r="A12" s="184">
        <f>1+A11</f>
        <v>8</v>
      </c>
      <c r="B12" s="187" t="s">
        <v>349</v>
      </c>
    </row>
    <row r="13" spans="1:2" ht="15.75">
      <c r="A13" s="184"/>
      <c r="B13" s="187" t="s">
        <v>348</v>
      </c>
    </row>
    <row r="14" spans="1:2" ht="15.75">
      <c r="A14" s="184">
        <f>1+A12</f>
        <v>9</v>
      </c>
      <c r="B14" s="187" t="s">
        <v>347</v>
      </c>
    </row>
    <row r="15" spans="1:2" ht="15.75">
      <c r="A15" s="184"/>
      <c r="B15" s="187" t="s">
        <v>348</v>
      </c>
    </row>
    <row r="16" spans="1:2" ht="15.75">
      <c r="A16" s="186"/>
      <c r="B16" s="183" t="s">
        <v>312</v>
      </c>
    </row>
    <row r="17" spans="1:2" ht="15.75">
      <c r="A17" s="184">
        <f>1+A14</f>
        <v>10</v>
      </c>
      <c r="B17" s="188" t="s">
        <v>313</v>
      </c>
    </row>
    <row r="18" spans="1:2" ht="15.75">
      <c r="A18" s="175">
        <f>1+A17</f>
        <v>11</v>
      </c>
      <c r="B18" s="188" t="s">
        <v>314</v>
      </c>
    </row>
    <row r="19" spans="1:2" ht="15.75">
      <c r="A19" s="175">
        <f>1+A18</f>
        <v>12</v>
      </c>
      <c r="B19" s="188" t="s">
        <v>315</v>
      </c>
    </row>
    <row r="20" spans="1:2" ht="15.75">
      <c r="A20" s="186"/>
      <c r="B20" s="183" t="s">
        <v>316</v>
      </c>
    </row>
    <row r="21" spans="1:2" ht="15.75">
      <c r="A21" s="184">
        <f>1+A19</f>
        <v>13</v>
      </c>
      <c r="B21" s="188" t="s">
        <v>317</v>
      </c>
    </row>
    <row r="22" spans="1:2" ht="15.75">
      <c r="A22" s="184">
        <f>1+A21</f>
        <v>14</v>
      </c>
      <c r="B22" s="188" t="s">
        <v>318</v>
      </c>
    </row>
    <row r="23" spans="1:2" ht="15.75">
      <c r="A23" s="184">
        <f aca="true" t="shared" si="0" ref="A23:A28">1+A22</f>
        <v>15</v>
      </c>
      <c r="B23" s="188" t="s">
        <v>319</v>
      </c>
    </row>
    <row r="24" spans="1:2" ht="15.75">
      <c r="A24" s="184">
        <f t="shared" si="0"/>
        <v>16</v>
      </c>
      <c r="B24" s="188" t="s">
        <v>320</v>
      </c>
    </row>
    <row r="25" spans="1:2" ht="15.75">
      <c r="A25" s="184">
        <f t="shared" si="0"/>
        <v>17</v>
      </c>
      <c r="B25" s="188" t="s">
        <v>321</v>
      </c>
    </row>
    <row r="26" spans="1:2" ht="15.75">
      <c r="A26" s="184">
        <f t="shared" si="0"/>
        <v>18</v>
      </c>
      <c r="B26" s="188" t="s">
        <v>322</v>
      </c>
    </row>
    <row r="27" spans="1:2" ht="15.75">
      <c r="A27" s="184">
        <f t="shared" si="0"/>
        <v>19</v>
      </c>
      <c r="B27" s="188" t="s">
        <v>323</v>
      </c>
    </row>
    <row r="28" spans="1:2" ht="15.75">
      <c r="A28" s="184">
        <f t="shared" si="0"/>
        <v>20</v>
      </c>
      <c r="B28" s="188" t="s">
        <v>324</v>
      </c>
    </row>
    <row r="29" spans="1:2" ht="15.75">
      <c r="A29" s="184">
        <v>21</v>
      </c>
      <c r="B29" s="188" t="s">
        <v>325</v>
      </c>
    </row>
    <row r="30" spans="1:2" ht="15.75">
      <c r="A30" s="184">
        <v>22</v>
      </c>
      <c r="B30" s="188" t="s">
        <v>328</v>
      </c>
    </row>
    <row r="31" spans="1:2" ht="15.75">
      <c r="A31" s="184">
        <v>23</v>
      </c>
      <c r="B31" s="188" t="s">
        <v>326</v>
      </c>
    </row>
    <row r="32" spans="1:2" ht="15.75">
      <c r="A32" s="184">
        <v>24</v>
      </c>
      <c r="B32" s="188" t="s">
        <v>327</v>
      </c>
    </row>
    <row r="33" spans="1:2" ht="15.75">
      <c r="A33" s="184">
        <v>25</v>
      </c>
      <c r="B33" s="188" t="s">
        <v>329</v>
      </c>
    </row>
    <row r="34" spans="1:2" ht="15.75">
      <c r="A34" s="184">
        <v>26</v>
      </c>
      <c r="B34" s="188" t="s">
        <v>330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4">
      <selection activeCell="B28" sqref="B27:B28"/>
    </sheetView>
  </sheetViews>
  <sheetFormatPr defaultColWidth="11.421875" defaultRowHeight="15"/>
  <cols>
    <col min="1" max="1" width="42.57421875" style="13" customWidth="1"/>
    <col min="2" max="16384" width="11.421875" style="13" customWidth="1"/>
  </cols>
  <sheetData>
    <row r="1" spans="1:8" ht="15">
      <c r="A1" s="26" t="s">
        <v>121</v>
      </c>
      <c r="G1" s="20"/>
      <c r="H1" s="20"/>
    </row>
    <row r="2" spans="1:10" ht="15">
      <c r="A2" s="157"/>
      <c r="B2" s="170" t="s">
        <v>9</v>
      </c>
      <c r="C2" s="170" t="s">
        <v>78</v>
      </c>
      <c r="D2" s="170" t="s">
        <v>79</v>
      </c>
      <c r="E2" s="170" t="s">
        <v>81</v>
      </c>
      <c r="F2" s="170" t="s">
        <v>80</v>
      </c>
      <c r="G2" s="212" t="s">
        <v>255</v>
      </c>
      <c r="H2" s="212" t="s">
        <v>253</v>
      </c>
      <c r="I2" s="127"/>
      <c r="J2" s="127"/>
    </row>
    <row r="3" spans="1:10" ht="32.25" customHeight="1">
      <c r="A3" s="157"/>
      <c r="B3" s="170"/>
      <c r="C3" s="170"/>
      <c r="D3" s="170"/>
      <c r="E3" s="170"/>
      <c r="F3" s="170"/>
      <c r="G3" s="212"/>
      <c r="H3" s="212"/>
      <c r="I3" s="127"/>
      <c r="J3" s="127"/>
    </row>
    <row r="4" spans="1:8" s="63" customFormat="1" ht="15">
      <c r="A4" s="63" t="s">
        <v>160</v>
      </c>
      <c r="B4" s="64">
        <v>2830960.496669081</v>
      </c>
      <c r="C4" s="64">
        <v>1577009.3101237002</v>
      </c>
      <c r="D4" s="64">
        <v>1253951.1865454013</v>
      </c>
      <c r="E4" s="64">
        <v>493307.49553580116</v>
      </c>
      <c r="F4" s="64">
        <v>2337653.001133293</v>
      </c>
      <c r="G4" s="64">
        <v>1620421.2636627005</v>
      </c>
      <c r="H4" s="64">
        <v>1210539.2330064017</v>
      </c>
    </row>
    <row r="5" spans="2:8" ht="4.5" customHeight="1">
      <c r="B5" s="20"/>
      <c r="C5" s="20"/>
      <c r="D5" s="20"/>
      <c r="E5" s="20"/>
      <c r="F5" s="20"/>
      <c r="G5" s="20"/>
      <c r="H5" s="20"/>
    </row>
    <row r="6" spans="1:8" ht="16.5" customHeight="1">
      <c r="A6" s="19" t="s">
        <v>122</v>
      </c>
      <c r="B6" s="34">
        <f>B8-B7</f>
        <v>141311.49446730042</v>
      </c>
      <c r="C6" s="34">
        <f>C8-C7</f>
        <v>170970.15068250016</v>
      </c>
      <c r="D6" s="34">
        <f>D8-D7</f>
        <v>-29658.656215199997</v>
      </c>
      <c r="E6" s="34">
        <f>E8-E7</f>
        <v>55659.80456020002</v>
      </c>
      <c r="F6" s="34">
        <f>F8-F7</f>
        <v>85651.68990710034</v>
      </c>
      <c r="G6" s="34">
        <f>G8-G7</f>
        <v>100760.8295501</v>
      </c>
      <c r="H6" s="34">
        <f>H8-H7</f>
        <v>40550.664917200076</v>
      </c>
    </row>
    <row r="7" spans="1:8" ht="16.5" customHeight="1">
      <c r="A7" s="19" t="s">
        <v>123</v>
      </c>
      <c r="B7" s="34">
        <v>304161.7375078</v>
      </c>
      <c r="C7" s="34">
        <v>123131.25604459998</v>
      </c>
      <c r="D7" s="34">
        <v>181030.48146319998</v>
      </c>
      <c r="E7" s="34">
        <v>41732.72109770001</v>
      </c>
      <c r="F7" s="34">
        <v>262429.0164101</v>
      </c>
      <c r="G7" s="34">
        <v>148833.457953</v>
      </c>
      <c r="H7" s="34">
        <v>155328.27955479998</v>
      </c>
    </row>
    <row r="8" spans="1:8" ht="16.5" customHeight="1">
      <c r="A8" s="19" t="s">
        <v>85</v>
      </c>
      <c r="B8" s="34">
        <v>445473.2319751004</v>
      </c>
      <c r="C8" s="34">
        <v>294101.40672710014</v>
      </c>
      <c r="D8" s="34">
        <v>151371.82524799998</v>
      </c>
      <c r="E8" s="34">
        <v>97392.52565790003</v>
      </c>
      <c r="F8" s="34">
        <v>348080.7063172003</v>
      </c>
      <c r="G8" s="34">
        <v>249594.2875031</v>
      </c>
      <c r="H8" s="34">
        <v>195878.94447200006</v>
      </c>
    </row>
    <row r="9" spans="1:8" ht="16.5" customHeight="1">
      <c r="A9" s="19" t="s">
        <v>86</v>
      </c>
      <c r="B9" s="34">
        <v>462891.3154164003</v>
      </c>
      <c r="C9" s="34">
        <v>246781.5171158</v>
      </c>
      <c r="D9" s="34">
        <v>216109.79830059997</v>
      </c>
      <c r="E9" s="34">
        <v>93437.9895106</v>
      </c>
      <c r="F9" s="34">
        <v>369453.32590580016</v>
      </c>
      <c r="G9" s="34">
        <v>264902.4428113</v>
      </c>
      <c r="H9" s="34">
        <v>197988.87260510004</v>
      </c>
    </row>
    <row r="10" spans="1:8" ht="16.5" customHeight="1">
      <c r="A10" s="19" t="s">
        <v>117</v>
      </c>
      <c r="B10" s="34">
        <v>500633.35866930016</v>
      </c>
      <c r="C10" s="34">
        <v>251850.39979529998</v>
      </c>
      <c r="D10" s="34">
        <v>248782.95887400006</v>
      </c>
      <c r="E10" s="34">
        <v>67289.16475109999</v>
      </c>
      <c r="F10" s="34">
        <v>433344.19391820015</v>
      </c>
      <c r="G10" s="34">
        <v>297214.697744</v>
      </c>
      <c r="H10" s="34">
        <v>203418.6609253</v>
      </c>
    </row>
    <row r="11" spans="1:8" ht="16.5" customHeight="1">
      <c r="A11" s="19" t="s">
        <v>87</v>
      </c>
      <c r="B11" s="34">
        <v>269257.05250730005</v>
      </c>
      <c r="C11" s="34">
        <v>141778.5486348</v>
      </c>
      <c r="D11" s="34">
        <v>127478.50387249996</v>
      </c>
      <c r="E11" s="34">
        <v>81766.64392569996</v>
      </c>
      <c r="F11" s="34">
        <v>187490.40858160012</v>
      </c>
      <c r="G11" s="34">
        <v>139607.66355439997</v>
      </c>
      <c r="H11" s="34">
        <v>129649.38895289997</v>
      </c>
    </row>
    <row r="12" spans="1:8" ht="16.5" customHeight="1">
      <c r="A12" s="19" t="s">
        <v>88</v>
      </c>
      <c r="B12" s="34">
        <v>286527.9214676</v>
      </c>
      <c r="C12" s="34">
        <v>182318.22878070004</v>
      </c>
      <c r="D12" s="34">
        <v>104209.6926869</v>
      </c>
      <c r="E12" s="34">
        <v>47952.625648299996</v>
      </c>
      <c r="F12" s="34">
        <v>238575.29581930002</v>
      </c>
      <c r="G12" s="34">
        <v>159386.1078073</v>
      </c>
      <c r="H12" s="34">
        <v>127141.81366029999</v>
      </c>
    </row>
    <row r="13" spans="1:8" ht="16.5" customHeight="1">
      <c r="A13" s="19" t="s">
        <v>89</v>
      </c>
      <c r="B13" s="34">
        <v>185664.7134498</v>
      </c>
      <c r="C13" s="34">
        <v>113067.6891252</v>
      </c>
      <c r="D13" s="34">
        <v>72597.0243246</v>
      </c>
      <c r="E13" s="34">
        <v>24946.758064799997</v>
      </c>
      <c r="F13" s="34">
        <v>160717.955385</v>
      </c>
      <c r="G13" s="34">
        <v>86912.61287399998</v>
      </c>
      <c r="H13" s="34">
        <v>98752.10057580001</v>
      </c>
    </row>
    <row r="14" spans="1:8" ht="16.5" customHeight="1">
      <c r="A14" s="19" t="s">
        <v>90</v>
      </c>
      <c r="B14" s="34">
        <v>120122.172505</v>
      </c>
      <c r="C14" s="34">
        <v>80441.79832900001</v>
      </c>
      <c r="D14" s="34">
        <v>39680.374176</v>
      </c>
      <c r="E14" s="34">
        <v>7086.2808569</v>
      </c>
      <c r="F14" s="34">
        <v>113035.89164810002</v>
      </c>
      <c r="G14" s="34">
        <v>92785.39252510002</v>
      </c>
      <c r="H14" s="34">
        <v>27336.7799799</v>
      </c>
    </row>
    <row r="15" spans="1:8" ht="16.5" customHeight="1">
      <c r="A15" s="19" t="s">
        <v>91</v>
      </c>
      <c r="B15" s="34">
        <v>136266.6567892</v>
      </c>
      <c r="C15" s="34">
        <v>81981.0815173</v>
      </c>
      <c r="D15" s="34">
        <v>54285.575271899994</v>
      </c>
      <c r="E15" s="34">
        <v>22001.101963200003</v>
      </c>
      <c r="F15" s="34">
        <v>114265.554826</v>
      </c>
      <c r="G15" s="34">
        <v>105701.39912249999</v>
      </c>
      <c r="H15" s="34">
        <v>30565.257666700003</v>
      </c>
    </row>
    <row r="16" spans="1:8" ht="16.5" customHeight="1">
      <c r="A16" s="19" t="s">
        <v>92</v>
      </c>
      <c r="B16" s="34">
        <v>65837.9329707</v>
      </c>
      <c r="C16" s="34">
        <v>31575.164325699996</v>
      </c>
      <c r="D16" s="34">
        <v>34262.768645</v>
      </c>
      <c r="E16" s="34">
        <v>6438.8033937</v>
      </c>
      <c r="F16" s="34">
        <v>59399.129577</v>
      </c>
      <c r="G16" s="34">
        <v>39095.783244</v>
      </c>
      <c r="H16" s="34">
        <v>26742.1497267</v>
      </c>
    </row>
    <row r="17" spans="1:8" ht="16.5" customHeight="1">
      <c r="A17" s="19" t="s">
        <v>93</v>
      </c>
      <c r="B17" s="34">
        <v>32656.4249906</v>
      </c>
      <c r="C17" s="34">
        <v>23224.127919</v>
      </c>
      <c r="D17" s="34">
        <v>9432.2970716</v>
      </c>
      <c r="E17" s="34">
        <v>2405.5588466</v>
      </c>
      <c r="F17" s="34">
        <v>30250.866144</v>
      </c>
      <c r="G17" s="34">
        <v>15776.761923</v>
      </c>
      <c r="H17" s="34">
        <v>16879.6630676</v>
      </c>
    </row>
    <row r="18" spans="1:8" ht="16.5" customHeight="1">
      <c r="A18" s="19" t="s">
        <v>95</v>
      </c>
      <c r="B18" s="34"/>
      <c r="C18" s="34"/>
      <c r="D18" s="34"/>
      <c r="E18" s="34"/>
      <c r="F18" s="34"/>
      <c r="G18" s="34"/>
      <c r="H18" s="34"/>
    </row>
    <row r="19" spans="1:8" ht="16.5" customHeight="1">
      <c r="A19" s="19" t="s">
        <v>96</v>
      </c>
      <c r="B19" s="34">
        <v>12936.1121911</v>
      </c>
      <c r="C19" s="34">
        <v>6278.960727</v>
      </c>
      <c r="D19" s="34">
        <v>6657.151464099999</v>
      </c>
      <c r="E19" s="34">
        <v>378.1907371</v>
      </c>
      <c r="F19" s="34">
        <v>12557.921454</v>
      </c>
      <c r="G19" s="34">
        <v>12557.921454</v>
      </c>
      <c r="H19" s="34">
        <v>378.1907371</v>
      </c>
    </row>
    <row r="20" spans="1:8" ht="6.75" customHeight="1">
      <c r="A20" s="14"/>
      <c r="B20" s="14"/>
      <c r="C20" s="14"/>
      <c r="D20" s="14"/>
      <c r="E20" s="14"/>
      <c r="F20" s="14"/>
      <c r="G20" s="14"/>
      <c r="H20" s="14"/>
    </row>
    <row r="21" ht="15">
      <c r="A21" s="29" t="s">
        <v>119</v>
      </c>
    </row>
    <row r="22" spans="1:8" ht="24.75" customHeight="1">
      <c r="A22" s="176"/>
      <c r="B22" s="177" t="s">
        <v>9</v>
      </c>
      <c r="C22" s="177" t="s">
        <v>78</v>
      </c>
      <c r="D22" s="177" t="s">
        <v>79</v>
      </c>
      <c r="E22" s="177" t="s">
        <v>81</v>
      </c>
      <c r="F22" s="177" t="s">
        <v>80</v>
      </c>
      <c r="G22" s="213" t="s">
        <v>255</v>
      </c>
      <c r="H22" s="213" t="s">
        <v>253</v>
      </c>
    </row>
    <row r="23" spans="1:8" ht="27.75" customHeight="1">
      <c r="A23" s="176"/>
      <c r="B23" s="177"/>
      <c r="C23" s="177"/>
      <c r="D23" s="177"/>
      <c r="E23" s="177"/>
      <c r="F23" s="177"/>
      <c r="G23" s="213"/>
      <c r="H23" s="213"/>
    </row>
    <row r="24" spans="1:8" s="63" customFormat="1" ht="15">
      <c r="A24" s="63" t="s">
        <v>29</v>
      </c>
      <c r="B24" s="65">
        <f>SUM(B26:B35)</f>
        <v>2830960.496669103</v>
      </c>
      <c r="C24" s="66">
        <v>1577009.3101237002</v>
      </c>
      <c r="D24" s="66">
        <v>1253951.1865454013</v>
      </c>
      <c r="E24" s="66">
        <v>493307.49553580116</v>
      </c>
      <c r="F24" s="66">
        <v>2337653.001133293</v>
      </c>
      <c r="G24" s="66">
        <v>1620421.2636627005</v>
      </c>
      <c r="H24" s="66">
        <v>1210539.2330064017</v>
      </c>
    </row>
    <row r="26" spans="1:8" ht="18.75" customHeight="1">
      <c r="A26" s="13" t="s">
        <v>98</v>
      </c>
      <c r="B26" s="33">
        <v>44104.2923519</v>
      </c>
      <c r="C26" s="33">
        <v>30050.9001249</v>
      </c>
      <c r="D26" s="33">
        <v>14053.392227</v>
      </c>
      <c r="E26" s="33">
        <v>23151.1349899</v>
      </c>
      <c r="F26" s="33">
        <v>20953.157361999998</v>
      </c>
      <c r="G26" s="33">
        <v>0</v>
      </c>
      <c r="H26" s="33">
        <v>44104.2923519</v>
      </c>
    </row>
    <row r="27" spans="1:8" ht="15">
      <c r="A27" s="13" t="s">
        <v>99</v>
      </c>
      <c r="B27" s="33">
        <v>80283.4549068</v>
      </c>
      <c r="C27" s="33">
        <v>51012.7666998</v>
      </c>
      <c r="D27" s="33">
        <v>29270.688207</v>
      </c>
      <c r="E27" s="33">
        <v>35864.545004800006</v>
      </c>
      <c r="F27" s="33">
        <v>44418.909902</v>
      </c>
      <c r="G27" s="33">
        <v>20551.660502</v>
      </c>
      <c r="H27" s="33">
        <v>59731.794404800006</v>
      </c>
    </row>
    <row r="28" spans="1:8" ht="15.75" customHeight="1">
      <c r="A28" s="13" t="s">
        <v>100</v>
      </c>
      <c r="B28" s="33">
        <v>66077.5822874</v>
      </c>
      <c r="C28" s="33">
        <v>60342.0561821</v>
      </c>
      <c r="D28" s="33">
        <v>5735.5261052999995</v>
      </c>
      <c r="E28" s="33">
        <v>20820.6447024</v>
      </c>
      <c r="F28" s="33">
        <v>45256.93758499999</v>
      </c>
      <c r="G28" s="33">
        <v>26446.779388999996</v>
      </c>
      <c r="H28" s="33">
        <v>39630.8028984</v>
      </c>
    </row>
    <row r="29" spans="1:8" ht="15.75" customHeight="1">
      <c r="A29" s="13" t="s">
        <v>101</v>
      </c>
      <c r="B29" s="33">
        <v>26664.698967299995</v>
      </c>
      <c r="C29" s="33">
        <v>10447.151061100001</v>
      </c>
      <c r="D29" s="33">
        <v>16217.5479062</v>
      </c>
      <c r="E29" s="33">
        <v>6687.1234642</v>
      </c>
      <c r="F29" s="33">
        <v>19977.575503099997</v>
      </c>
      <c r="G29" s="33">
        <v>3735.3197261</v>
      </c>
      <c r="H29" s="33">
        <v>22929.379241199997</v>
      </c>
    </row>
    <row r="30" spans="1:8" ht="15">
      <c r="A30" s="13" t="s">
        <v>83</v>
      </c>
      <c r="B30" s="33">
        <v>462624.30689270026</v>
      </c>
      <c r="C30" s="33">
        <v>236429.5710298</v>
      </c>
      <c r="D30" s="33">
        <v>226194.7358629</v>
      </c>
      <c r="E30" s="33">
        <v>134297.431921</v>
      </c>
      <c r="F30" s="33">
        <v>328326.8749717</v>
      </c>
      <c r="G30" s="33">
        <v>182468.6873323</v>
      </c>
      <c r="H30" s="33">
        <v>280155.6195604001</v>
      </c>
    </row>
    <row r="31" spans="1:8" ht="15">
      <c r="A31" s="13" t="s">
        <v>84</v>
      </c>
      <c r="B31" s="33">
        <v>390075.6037549002</v>
      </c>
      <c r="C31" s="33">
        <v>197724.69831610005</v>
      </c>
      <c r="D31" s="33">
        <v>192350.9054388</v>
      </c>
      <c r="E31" s="33">
        <v>1980.6868617999999</v>
      </c>
      <c r="F31" s="33">
        <v>388094.9168931002</v>
      </c>
      <c r="G31" s="33">
        <v>373555.0962771002</v>
      </c>
      <c r="H31" s="33">
        <v>16520.507477799998</v>
      </c>
    </row>
    <row r="32" spans="1:8" ht="15">
      <c r="A32" s="13" t="s">
        <v>104</v>
      </c>
      <c r="B32" s="33">
        <v>328229.6168648002</v>
      </c>
      <c r="C32" s="33">
        <v>285797.578845</v>
      </c>
      <c r="D32" s="33">
        <v>42432.0380198</v>
      </c>
      <c r="E32" s="33">
        <v>79602.97426950002</v>
      </c>
      <c r="F32" s="33">
        <v>248626.6425953</v>
      </c>
      <c r="G32" s="33">
        <v>121432.51407379999</v>
      </c>
      <c r="H32" s="33">
        <v>206797.102791</v>
      </c>
    </row>
    <row r="33" spans="1:8" ht="15">
      <c r="A33" s="13" t="s">
        <v>105</v>
      </c>
      <c r="B33" s="33">
        <v>51555.110358</v>
      </c>
      <c r="C33" s="33">
        <v>51555.110358</v>
      </c>
      <c r="D33" s="33">
        <v>0</v>
      </c>
      <c r="E33" s="33">
        <v>38937.30534299999</v>
      </c>
      <c r="F33" s="33">
        <v>12617.805015</v>
      </c>
      <c r="G33" s="33">
        <v>0</v>
      </c>
      <c r="H33" s="33">
        <v>51555.110358</v>
      </c>
    </row>
    <row r="34" spans="1:8" ht="15">
      <c r="A34" s="13" t="s">
        <v>102</v>
      </c>
      <c r="B34" s="33">
        <v>1357063.4988349022</v>
      </c>
      <c r="C34" s="33">
        <v>629367.1460565006</v>
      </c>
      <c r="D34" s="33">
        <v>727696.3527784008</v>
      </c>
      <c r="E34" s="33">
        <v>141521.8768807999</v>
      </c>
      <c r="F34" s="33">
        <v>1215541.6219541016</v>
      </c>
      <c r="G34" s="33">
        <v>892231.2063624008</v>
      </c>
      <c r="H34" s="33">
        <v>464832.29247250024</v>
      </c>
    </row>
    <row r="35" spans="1:8" ht="15">
      <c r="A35" s="13" t="s">
        <v>103</v>
      </c>
      <c r="B35" s="33">
        <v>24282.3314504</v>
      </c>
      <c r="C35" s="33">
        <v>24282.3314504</v>
      </c>
      <c r="D35" s="33">
        <v>0</v>
      </c>
      <c r="E35" s="33">
        <v>10443.7720984</v>
      </c>
      <c r="F35" s="33">
        <v>13838.559352</v>
      </c>
      <c r="G35" s="33">
        <v>0</v>
      </c>
      <c r="H35" s="33">
        <v>24282.3314504</v>
      </c>
    </row>
    <row r="36" spans="1:8" ht="7.5" customHeight="1">
      <c r="A36" s="14"/>
      <c r="B36" s="14"/>
      <c r="C36" s="14"/>
      <c r="D36" s="14"/>
      <c r="E36" s="14"/>
      <c r="F36" s="14"/>
      <c r="G36" s="14"/>
      <c r="H36" s="14"/>
    </row>
  </sheetData>
  <sheetProtection/>
  <mergeCells count="4">
    <mergeCell ref="G2:G3"/>
    <mergeCell ref="H2:H3"/>
    <mergeCell ref="G22:G23"/>
    <mergeCell ref="H22:H23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30.28125" style="13" customWidth="1"/>
    <col min="2" max="6" width="11.421875" style="13" customWidth="1"/>
    <col min="7" max="8" width="14.8515625" style="13" customWidth="1"/>
    <col min="9" max="16384" width="11.421875" style="13" customWidth="1"/>
  </cols>
  <sheetData>
    <row r="1" spans="1:8" ht="15">
      <c r="A1" s="214" t="s">
        <v>34</v>
      </c>
      <c r="B1" s="214"/>
      <c r="C1" s="214"/>
      <c r="D1" s="214"/>
      <c r="E1" s="214"/>
      <c r="F1" s="214"/>
      <c r="G1" s="27"/>
      <c r="H1" s="27"/>
    </row>
    <row r="2" spans="1:10" ht="22.5" customHeight="1">
      <c r="A2" s="171"/>
      <c r="B2" s="171" t="s">
        <v>9</v>
      </c>
      <c r="C2" s="171" t="s">
        <v>78</v>
      </c>
      <c r="D2" s="171" t="s">
        <v>79</v>
      </c>
      <c r="E2" s="171" t="s">
        <v>81</v>
      </c>
      <c r="F2" s="171" t="s">
        <v>80</v>
      </c>
      <c r="G2" s="150" t="s">
        <v>258</v>
      </c>
      <c r="H2" s="150" t="s">
        <v>261</v>
      </c>
      <c r="I2" s="127"/>
      <c r="J2" s="127"/>
    </row>
    <row r="3" spans="1:10" ht="15">
      <c r="A3" s="171"/>
      <c r="B3" s="171"/>
      <c r="C3" s="171"/>
      <c r="D3" s="171"/>
      <c r="E3" s="171"/>
      <c r="F3" s="171"/>
      <c r="G3" s="150" t="s">
        <v>260</v>
      </c>
      <c r="H3" s="150" t="s">
        <v>262</v>
      </c>
      <c r="I3" s="127"/>
      <c r="J3" s="127"/>
    </row>
    <row r="4" spans="1:8" ht="15">
      <c r="A4" s="172"/>
      <c r="B4" s="172"/>
      <c r="C4" s="172"/>
      <c r="D4" s="172"/>
      <c r="E4" s="172"/>
      <c r="F4" s="172"/>
      <c r="G4" s="140" t="s">
        <v>259</v>
      </c>
      <c r="H4" s="140" t="s">
        <v>259</v>
      </c>
    </row>
    <row r="5" spans="1:8" ht="15">
      <c r="A5" s="13" t="s">
        <v>29</v>
      </c>
      <c r="B5" s="32">
        <v>2830960.496669081</v>
      </c>
      <c r="C5" s="32">
        <v>1577009.3101237002</v>
      </c>
      <c r="D5" s="32">
        <v>1253951.1865454013</v>
      </c>
      <c r="E5" s="32">
        <v>493307.49553580116</v>
      </c>
      <c r="F5" s="32">
        <v>2337653.001133293</v>
      </c>
      <c r="G5" s="32">
        <v>1620421.2636627005</v>
      </c>
      <c r="H5" s="32">
        <v>1210539.2330064017</v>
      </c>
    </row>
    <row r="6" spans="2:8" ht="15">
      <c r="B6" s="20"/>
      <c r="C6" s="20"/>
      <c r="D6" s="20"/>
      <c r="E6" s="20"/>
      <c r="F6" s="20"/>
      <c r="G6" s="20"/>
      <c r="H6" s="20"/>
    </row>
    <row r="7" spans="1:8" ht="15">
      <c r="A7" s="13" t="s">
        <v>129</v>
      </c>
      <c r="B7" s="32">
        <v>2757339.627003185</v>
      </c>
      <c r="C7" s="32">
        <v>1534149.0462670003</v>
      </c>
      <c r="D7" s="32">
        <v>1223190.5807362013</v>
      </c>
      <c r="E7" s="32">
        <v>476607.7956269003</v>
      </c>
      <c r="F7" s="32">
        <v>2280731.831376293</v>
      </c>
      <c r="G7" s="32">
        <v>1601668.2714297005</v>
      </c>
      <c r="H7" s="32">
        <v>1155671.3555735026</v>
      </c>
    </row>
    <row r="8" spans="1:8" ht="15">
      <c r="A8" s="13" t="s">
        <v>130</v>
      </c>
      <c r="B8" s="32">
        <v>73620.8696659</v>
      </c>
      <c r="C8" s="32">
        <v>42860.2638567</v>
      </c>
      <c r="D8" s="32">
        <v>30760.6058092</v>
      </c>
      <c r="E8" s="32">
        <v>16699.699908900006</v>
      </c>
      <c r="F8" s="32">
        <v>56921.169756999996</v>
      </c>
      <c r="G8" s="32">
        <v>18752.992233</v>
      </c>
      <c r="H8" s="32">
        <v>54867.8774329</v>
      </c>
    </row>
    <row r="9" spans="1:8" ht="15">
      <c r="A9" s="13" t="s">
        <v>136</v>
      </c>
      <c r="B9" s="21">
        <f aca="true" t="shared" si="0" ref="B9:H9">+SUM(B11:B15)-B8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</row>
    <row r="10" spans="2:8" ht="15">
      <c r="B10" s="21"/>
      <c r="C10" s="21"/>
      <c r="D10" s="21"/>
      <c r="E10" s="21"/>
      <c r="F10" s="21"/>
      <c r="G10" s="21"/>
      <c r="H10" s="21"/>
    </row>
    <row r="11" spans="1:8" ht="15">
      <c r="A11" s="13" t="s">
        <v>131</v>
      </c>
      <c r="B11" s="32">
        <v>20359.470858</v>
      </c>
      <c r="C11" s="32">
        <v>10360.385981</v>
      </c>
      <c r="D11" s="32">
        <v>9999.084877</v>
      </c>
      <c r="E11" s="32">
        <v>0</v>
      </c>
      <c r="F11" s="32">
        <v>20359.470858</v>
      </c>
      <c r="G11" s="32">
        <v>9999.084877</v>
      </c>
      <c r="H11" s="32">
        <v>10360.385981</v>
      </c>
    </row>
    <row r="12" spans="1:8" ht="15">
      <c r="A12" s="13" t="s">
        <v>132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13" t="s">
        <v>133</v>
      </c>
      <c r="B13" s="32">
        <v>20700.334278000002</v>
      </c>
      <c r="C13" s="32">
        <v>4830.27523</v>
      </c>
      <c r="D13" s="32">
        <v>15870.059048</v>
      </c>
      <c r="E13" s="32">
        <v>0</v>
      </c>
      <c r="F13" s="32">
        <v>20700.334278000002</v>
      </c>
      <c r="G13" s="32">
        <v>4830.27523</v>
      </c>
      <c r="H13" s="32">
        <v>15870.059048</v>
      </c>
    </row>
    <row r="14" spans="1:8" ht="15">
      <c r="A14" s="13" t="s">
        <v>134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</row>
    <row r="15" spans="1:8" ht="15">
      <c r="A15" s="13" t="s">
        <v>135</v>
      </c>
      <c r="B15" s="32">
        <v>32561.0645299</v>
      </c>
      <c r="C15" s="32">
        <v>27669.602645700004</v>
      </c>
      <c r="D15" s="32">
        <v>4891.4618842</v>
      </c>
      <c r="E15" s="32">
        <v>16699.699908900006</v>
      </c>
      <c r="F15" s="32">
        <v>15861.364621</v>
      </c>
      <c r="G15" s="32">
        <v>3923.632126</v>
      </c>
      <c r="H15" s="32">
        <v>28637.4324039</v>
      </c>
    </row>
    <row r="16" spans="1:8" ht="3.75" customHeight="1">
      <c r="A16" s="14"/>
      <c r="B16" s="14"/>
      <c r="C16" s="14"/>
      <c r="D16" s="14"/>
      <c r="E16" s="14"/>
      <c r="F16" s="14"/>
      <c r="G16" s="14"/>
      <c r="H16" s="14"/>
    </row>
    <row r="17" spans="2:8" ht="15">
      <c r="B17" s="32"/>
      <c r="C17" s="32"/>
      <c r="D17" s="32"/>
      <c r="E17" s="32"/>
      <c r="F17" s="32"/>
      <c r="G17" s="32"/>
      <c r="H17" s="32"/>
    </row>
    <row r="18" spans="2:8" ht="15">
      <c r="B18" s="32"/>
      <c r="C18" s="32"/>
      <c r="D18" s="32"/>
      <c r="E18" s="32"/>
      <c r="F18" s="32"/>
      <c r="G18" s="32"/>
      <c r="H18" s="32"/>
    </row>
    <row r="19" ht="15">
      <c r="A19" s="29" t="s">
        <v>127</v>
      </c>
    </row>
    <row r="20" spans="1:8" ht="15">
      <c r="A20" s="173"/>
      <c r="B20" s="173" t="s">
        <v>9</v>
      </c>
      <c r="C20" s="173" t="s">
        <v>78</v>
      </c>
      <c r="D20" s="173" t="s">
        <v>79</v>
      </c>
      <c r="E20" s="173" t="s">
        <v>81</v>
      </c>
      <c r="F20" s="173" t="s">
        <v>80</v>
      </c>
      <c r="G20" s="140" t="s">
        <v>258</v>
      </c>
      <c r="H20" s="140" t="s">
        <v>261</v>
      </c>
    </row>
    <row r="21" spans="1:8" ht="15">
      <c r="A21" s="173"/>
      <c r="B21" s="173"/>
      <c r="C21" s="173"/>
      <c r="D21" s="173"/>
      <c r="E21" s="173"/>
      <c r="F21" s="173"/>
      <c r="G21" s="140" t="s">
        <v>260</v>
      </c>
      <c r="H21" s="140" t="s">
        <v>262</v>
      </c>
    </row>
    <row r="22" spans="1:8" ht="15">
      <c r="A22" s="173"/>
      <c r="B22" s="173"/>
      <c r="C22" s="173"/>
      <c r="D22" s="173"/>
      <c r="E22" s="173"/>
      <c r="F22" s="173"/>
      <c r="G22" s="140" t="s">
        <v>259</v>
      </c>
      <c r="H22" s="140" t="s">
        <v>259</v>
      </c>
    </row>
    <row r="23" spans="1:8" ht="15">
      <c r="A23" s="13" t="s">
        <v>29</v>
      </c>
      <c r="B23" s="31">
        <v>2830960.496669081</v>
      </c>
      <c r="C23" s="31">
        <v>1577009.3101237002</v>
      </c>
      <c r="D23" s="31">
        <v>1253951.1865454013</v>
      </c>
      <c r="E23" s="31">
        <v>493307.49553580116</v>
      </c>
      <c r="F23" s="31">
        <v>2337653.001133293</v>
      </c>
      <c r="G23" s="31">
        <v>1620421.2636627005</v>
      </c>
      <c r="H23" s="31">
        <v>1210539.2330064017</v>
      </c>
    </row>
    <row r="24" spans="2:8" ht="15">
      <c r="B24" s="20"/>
      <c r="C24" s="20"/>
      <c r="D24" s="20"/>
      <c r="E24" s="20"/>
      <c r="F24" s="20"/>
      <c r="G24" s="20"/>
      <c r="H24" s="20"/>
    </row>
    <row r="25" spans="1:8" ht="15">
      <c r="A25" s="13" t="s">
        <v>250</v>
      </c>
      <c r="B25" s="31">
        <v>1169959.3950831015</v>
      </c>
      <c r="C25" s="31">
        <v>642344.2063531006</v>
      </c>
      <c r="D25" s="31">
        <v>527615.1887300003</v>
      </c>
      <c r="E25" s="31">
        <v>129779.86913479994</v>
      </c>
      <c r="F25" s="31">
        <v>1040179.5259483007</v>
      </c>
      <c r="G25" s="31">
        <v>740320.8876405008</v>
      </c>
      <c r="H25" s="31">
        <v>429638.5074426002</v>
      </c>
    </row>
    <row r="26" spans="1:8" ht="15">
      <c r="A26" s="13" t="s">
        <v>235</v>
      </c>
      <c r="B26" s="31">
        <v>62142.522904800004</v>
      </c>
      <c r="C26" s="31">
        <v>45787.0206722</v>
      </c>
      <c r="D26" s="31">
        <v>16355.5022326</v>
      </c>
      <c r="E26" s="31">
        <v>10897.598421800001</v>
      </c>
      <c r="F26" s="31">
        <v>51244.924483</v>
      </c>
      <c r="G26" s="31">
        <v>42450.154677</v>
      </c>
      <c r="H26" s="31">
        <v>19692.368227799998</v>
      </c>
    </row>
    <row r="27" spans="1:8" ht="15">
      <c r="A27" s="13" t="s">
        <v>251</v>
      </c>
      <c r="B27" s="31">
        <v>1065641.102310501</v>
      </c>
      <c r="C27" s="31">
        <v>565562.6774077003</v>
      </c>
      <c r="D27" s="31">
        <v>500078.4249028004</v>
      </c>
      <c r="E27" s="31">
        <v>153434.6976717</v>
      </c>
      <c r="F27" s="31">
        <v>912206.4046388005</v>
      </c>
      <c r="G27" s="31">
        <v>667230.0081408008</v>
      </c>
      <c r="H27" s="31">
        <v>398411.0941697002</v>
      </c>
    </row>
    <row r="28" spans="1:8" ht="15">
      <c r="A28" s="13" t="s">
        <v>162</v>
      </c>
      <c r="B28" s="31">
        <v>226819.08529160006</v>
      </c>
      <c r="C28" s="31">
        <v>126956.72223619999</v>
      </c>
      <c r="D28" s="31">
        <v>99862.3630554</v>
      </c>
      <c r="E28" s="31">
        <v>57208.897686499986</v>
      </c>
      <c r="F28" s="31">
        <v>169610.1876051</v>
      </c>
      <c r="G28" s="31">
        <v>107291.58769099998</v>
      </c>
      <c r="H28" s="31">
        <v>119527.49760060002</v>
      </c>
    </row>
    <row r="29" spans="1:8" ht="15">
      <c r="A29" s="13" t="s">
        <v>163</v>
      </c>
      <c r="B29" s="31">
        <v>180941.94855880007</v>
      </c>
      <c r="C29" s="31">
        <v>103379.19116559999</v>
      </c>
      <c r="D29" s="31">
        <v>77562.7573932</v>
      </c>
      <c r="E29" s="31">
        <v>70788.48242069998</v>
      </c>
      <c r="F29" s="31">
        <v>110153.46613809999</v>
      </c>
      <c r="G29" s="31">
        <v>43130.45575939999</v>
      </c>
      <c r="H29" s="31">
        <v>137811.49279940006</v>
      </c>
    </row>
    <row r="30" spans="1:8" ht="18.75" customHeight="1">
      <c r="A30" s="13" t="s">
        <v>236</v>
      </c>
      <c r="B30" s="31">
        <v>125456.44252029997</v>
      </c>
      <c r="C30" s="31">
        <v>92979.49228889999</v>
      </c>
      <c r="D30" s="31">
        <v>32476.95023140002</v>
      </c>
      <c r="E30" s="31">
        <v>71197.95020029994</v>
      </c>
      <c r="F30" s="31">
        <v>54258.49232</v>
      </c>
      <c r="G30" s="31">
        <v>19998.169754</v>
      </c>
      <c r="H30" s="31">
        <v>105458.27276629997</v>
      </c>
    </row>
    <row r="31" spans="1:8" ht="6" customHeight="1">
      <c r="A31" s="14"/>
      <c r="B31" s="14"/>
      <c r="C31" s="14"/>
      <c r="D31" s="14"/>
      <c r="E31" s="14"/>
      <c r="F31" s="14"/>
      <c r="G31" s="14"/>
      <c r="H31" s="14"/>
    </row>
    <row r="32" ht="15.75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6">
      <selection activeCell="B28" sqref="B27:B28"/>
    </sheetView>
  </sheetViews>
  <sheetFormatPr defaultColWidth="10.8515625" defaultRowHeight="15"/>
  <cols>
    <col min="1" max="1" width="43.140625" style="13" customWidth="1"/>
    <col min="2" max="7" width="14.8515625" style="13" customWidth="1"/>
    <col min="8" max="8" width="10.421875" style="13" customWidth="1"/>
    <col min="9" max="16384" width="10.8515625" style="13" customWidth="1"/>
  </cols>
  <sheetData>
    <row r="1" ht="15">
      <c r="A1" s="26" t="s">
        <v>28</v>
      </c>
    </row>
    <row r="2" spans="1:10" ht="27.75" customHeight="1">
      <c r="A2" s="155"/>
      <c r="B2" s="158" t="s">
        <v>9</v>
      </c>
      <c r="C2" s="158" t="s">
        <v>238</v>
      </c>
      <c r="D2" s="158" t="s">
        <v>235</v>
      </c>
      <c r="E2" s="158" t="s">
        <v>161</v>
      </c>
      <c r="F2" s="158" t="s">
        <v>162</v>
      </c>
      <c r="G2" s="158" t="s">
        <v>163</v>
      </c>
      <c r="H2" s="158" t="s">
        <v>236</v>
      </c>
      <c r="I2" s="127"/>
      <c r="J2" s="127"/>
    </row>
    <row r="3" spans="1:10" ht="15">
      <c r="A3" s="127" t="s">
        <v>29</v>
      </c>
      <c r="B3" s="163">
        <f>+SUM(B5:B14)</f>
        <v>2830960.496669103</v>
      </c>
      <c r="C3" s="163">
        <f aca="true" t="shared" si="0" ref="C3:H3">+SUM(C5:C14)</f>
        <v>1169959.395083101</v>
      </c>
      <c r="D3" s="163">
        <f t="shared" si="0"/>
        <v>62142.5229048</v>
      </c>
      <c r="E3" s="163">
        <f t="shared" si="0"/>
        <v>1065641.1023105003</v>
      </c>
      <c r="F3" s="163">
        <f t="shared" si="0"/>
        <v>226819.08529159997</v>
      </c>
      <c r="G3" s="163">
        <f t="shared" si="0"/>
        <v>180941.9485588</v>
      </c>
      <c r="H3" s="163">
        <f t="shared" si="0"/>
        <v>125456.44252029997</v>
      </c>
      <c r="I3" s="127"/>
      <c r="J3" s="127"/>
    </row>
    <row r="4" spans="2:8" ht="4.5" customHeight="1">
      <c r="B4" s="17"/>
      <c r="C4" s="17"/>
      <c r="D4" s="17"/>
      <c r="E4" s="17"/>
      <c r="F4" s="17"/>
      <c r="G4" s="17"/>
      <c r="H4" s="17"/>
    </row>
    <row r="5" spans="1:8" ht="15">
      <c r="A5" s="16" t="s">
        <v>30</v>
      </c>
      <c r="B5" s="28">
        <v>44104.2923519</v>
      </c>
      <c r="C5" s="28">
        <v>0</v>
      </c>
      <c r="D5" s="28">
        <v>0</v>
      </c>
      <c r="E5" s="28">
        <v>0</v>
      </c>
      <c r="F5" s="28">
        <v>0</v>
      </c>
      <c r="G5" s="28">
        <v>14281.096669999999</v>
      </c>
      <c r="H5" s="28">
        <v>29823.195681899997</v>
      </c>
    </row>
    <row r="6" spans="1:8" ht="15">
      <c r="A6" s="16" t="s">
        <v>31</v>
      </c>
      <c r="B6" s="28">
        <v>80283.4549068</v>
      </c>
      <c r="C6" s="28">
        <v>0</v>
      </c>
      <c r="D6" s="28">
        <v>0</v>
      </c>
      <c r="E6" s="28">
        <v>3588.016014</v>
      </c>
      <c r="F6" s="28">
        <v>0</v>
      </c>
      <c r="G6" s="28">
        <v>42558.582676399994</v>
      </c>
      <c r="H6" s="28">
        <v>34136.8562164</v>
      </c>
    </row>
    <row r="7" spans="1:8" ht="15">
      <c r="A7" s="16" t="s">
        <v>32</v>
      </c>
      <c r="B7" s="28">
        <v>66077.5822874</v>
      </c>
      <c r="C7" s="28">
        <v>6448.609635</v>
      </c>
      <c r="D7" s="28">
        <v>0</v>
      </c>
      <c r="E7" s="28">
        <v>11411.415525</v>
      </c>
      <c r="F7" s="28">
        <v>0</v>
      </c>
      <c r="G7" s="28">
        <v>18624.500768399997</v>
      </c>
      <c r="H7" s="28">
        <v>29593.056358999995</v>
      </c>
    </row>
    <row r="8" spans="1:8" ht="15">
      <c r="A8" s="16" t="s">
        <v>33</v>
      </c>
      <c r="B8" s="28">
        <v>26664.698967299995</v>
      </c>
      <c r="C8" s="28">
        <v>1346.4330873</v>
      </c>
      <c r="D8" s="28">
        <v>0</v>
      </c>
      <c r="E8" s="28">
        <v>0</v>
      </c>
      <c r="F8" s="28">
        <v>537.3330473</v>
      </c>
      <c r="G8" s="28">
        <v>19410.3245492</v>
      </c>
      <c r="H8" s="28">
        <v>5370.6082835</v>
      </c>
    </row>
    <row r="9" spans="1:8" ht="15">
      <c r="A9" s="16" t="s">
        <v>70</v>
      </c>
      <c r="B9" s="28">
        <v>462624.30689270026</v>
      </c>
      <c r="C9" s="28">
        <v>129924.13162180001</v>
      </c>
      <c r="D9" s="28">
        <v>8575.156674400001</v>
      </c>
      <c r="E9" s="28">
        <v>201395.58996890002</v>
      </c>
      <c r="F9" s="28">
        <v>55109.38542219999</v>
      </c>
      <c r="G9" s="28">
        <v>51209.0010111</v>
      </c>
      <c r="H9" s="28">
        <v>16411.0421943</v>
      </c>
    </row>
    <row r="10" spans="1:8" ht="15">
      <c r="A10" s="16" t="s">
        <v>71</v>
      </c>
      <c r="B10" s="28">
        <v>390075.6037549002</v>
      </c>
      <c r="C10" s="28">
        <v>146403.3633041</v>
      </c>
      <c r="D10" s="28">
        <v>14082.484731</v>
      </c>
      <c r="E10" s="28">
        <v>179576.2126978</v>
      </c>
      <c r="F10" s="28">
        <v>45935.956029</v>
      </c>
      <c r="G10" s="28">
        <v>4077.586993</v>
      </c>
      <c r="H10" s="28">
        <v>0</v>
      </c>
    </row>
    <row r="11" spans="1:8" ht="15">
      <c r="A11" s="16" t="s">
        <v>72</v>
      </c>
      <c r="B11" s="28">
        <v>328229.6168648002</v>
      </c>
      <c r="C11" s="28">
        <v>129562.93444340002</v>
      </c>
      <c r="D11" s="28">
        <v>18407.205111199997</v>
      </c>
      <c r="E11" s="28">
        <v>125089.21430980001</v>
      </c>
      <c r="F11" s="28">
        <v>27121.6488943</v>
      </c>
      <c r="G11" s="28">
        <v>20745.7492623</v>
      </c>
      <c r="H11" s="28">
        <v>7302.8648438</v>
      </c>
    </row>
    <row r="12" spans="1:8" ht="15">
      <c r="A12" s="16" t="s">
        <v>73</v>
      </c>
      <c r="B12" s="28">
        <v>51555.110358</v>
      </c>
      <c r="C12" s="28">
        <v>16096.935427699998</v>
      </c>
      <c r="D12" s="28">
        <v>3588.016014</v>
      </c>
      <c r="E12" s="28">
        <v>24732.5012355</v>
      </c>
      <c r="F12" s="28">
        <v>4539.8188902</v>
      </c>
      <c r="G12" s="28">
        <v>2044.5254485</v>
      </c>
      <c r="H12" s="28">
        <v>553.3133421</v>
      </c>
    </row>
    <row r="13" spans="1:8" ht="15">
      <c r="A13" s="16" t="s">
        <v>74</v>
      </c>
      <c r="B13" s="28">
        <v>1357063.4988349022</v>
      </c>
      <c r="C13" s="28">
        <v>740176.9875638009</v>
      </c>
      <c r="D13" s="28">
        <v>17489.6603742</v>
      </c>
      <c r="E13" s="28">
        <v>506009.5932075003</v>
      </c>
      <c r="F13" s="28">
        <v>85971.71732259999</v>
      </c>
      <c r="G13" s="28">
        <v>7415.5403668</v>
      </c>
      <c r="H13" s="28">
        <v>0</v>
      </c>
    </row>
    <row r="14" spans="1:8" ht="15">
      <c r="A14" s="16" t="s">
        <v>144</v>
      </c>
      <c r="B14" s="28">
        <v>24282.3314504</v>
      </c>
      <c r="C14" s="28">
        <v>0</v>
      </c>
      <c r="D14" s="28">
        <v>0</v>
      </c>
      <c r="E14" s="28">
        <v>13838.559352</v>
      </c>
      <c r="F14" s="28">
        <v>7603.225686</v>
      </c>
      <c r="G14" s="28">
        <v>575.0408131</v>
      </c>
      <c r="H14" s="28">
        <v>2265.5055993</v>
      </c>
    </row>
    <row r="15" spans="1:8" ht="3.75" customHeight="1">
      <c r="A15" s="14"/>
      <c r="B15" s="18"/>
      <c r="C15" s="18"/>
      <c r="D15" s="18"/>
      <c r="E15" s="18"/>
      <c r="F15" s="18"/>
      <c r="G15" s="18"/>
      <c r="H15" s="18"/>
    </row>
    <row r="16" spans="1:8" ht="15">
      <c r="A16" s="13" t="s">
        <v>75</v>
      </c>
      <c r="B16" s="17">
        <f>+SUM(B18:B27)</f>
        <v>1546958.4099988006</v>
      </c>
      <c r="C16" s="17">
        <f aca="true" t="shared" si="1" ref="C16:H16">+SUM(C18:C27)</f>
        <v>642344.2063531002</v>
      </c>
      <c r="D16" s="17">
        <f t="shared" si="1"/>
        <v>45787.0206722</v>
      </c>
      <c r="E16" s="17">
        <f t="shared" si="1"/>
        <v>565562.6774077</v>
      </c>
      <c r="F16" s="17">
        <f t="shared" si="1"/>
        <v>126956.7222362</v>
      </c>
      <c r="G16" s="17">
        <f t="shared" si="1"/>
        <v>89098.09449560002</v>
      </c>
      <c r="H16" s="17">
        <f t="shared" si="1"/>
        <v>77209.68883399999</v>
      </c>
    </row>
    <row r="17" spans="2:8" ht="6.75" customHeight="1">
      <c r="B17" s="17"/>
      <c r="C17" s="17"/>
      <c r="D17" s="17"/>
      <c r="E17" s="17"/>
      <c r="F17" s="17"/>
      <c r="G17" s="17"/>
      <c r="H17" s="17"/>
    </row>
    <row r="18" spans="1:8" ht="15">
      <c r="A18" s="16" t="s">
        <v>30</v>
      </c>
      <c r="B18" s="28"/>
      <c r="C18" s="28"/>
      <c r="D18" s="28"/>
      <c r="E18" s="28"/>
      <c r="F18" s="28"/>
      <c r="G18" s="28"/>
      <c r="H18" s="28"/>
    </row>
    <row r="19" spans="1:8" ht="15">
      <c r="A19" s="16" t="s">
        <v>31</v>
      </c>
      <c r="B19" s="28">
        <v>51012.7666998</v>
      </c>
      <c r="C19" s="28">
        <v>0</v>
      </c>
      <c r="D19" s="28">
        <v>0</v>
      </c>
      <c r="E19" s="28">
        <v>3588.016014</v>
      </c>
      <c r="F19" s="28">
        <v>0</v>
      </c>
      <c r="G19" s="28">
        <v>24312.7486859</v>
      </c>
      <c r="H19" s="28">
        <v>23112.0019999</v>
      </c>
    </row>
    <row r="20" spans="1:8" ht="15">
      <c r="A20" s="16" t="s">
        <v>32</v>
      </c>
      <c r="B20" s="28">
        <v>60342.0561821</v>
      </c>
      <c r="C20" s="28">
        <v>6448.609635</v>
      </c>
      <c r="D20" s="28">
        <v>0</v>
      </c>
      <c r="E20" s="28">
        <v>11411.415525</v>
      </c>
      <c r="F20" s="28">
        <v>0</v>
      </c>
      <c r="G20" s="28">
        <v>14198.6694794</v>
      </c>
      <c r="H20" s="28">
        <v>28283.361542699997</v>
      </c>
    </row>
    <row r="21" spans="1:8" ht="15">
      <c r="A21" s="16" t="s">
        <v>33</v>
      </c>
      <c r="B21" s="28">
        <v>10447.151061100001</v>
      </c>
      <c r="C21" s="28">
        <v>1346.4330873</v>
      </c>
      <c r="D21" s="28">
        <v>0</v>
      </c>
      <c r="E21" s="28">
        <v>0</v>
      </c>
      <c r="F21" s="28">
        <v>537.3330473</v>
      </c>
      <c r="G21" s="28">
        <v>4593.9447308</v>
      </c>
      <c r="H21" s="28">
        <v>3969.4401957</v>
      </c>
    </row>
    <row r="22" spans="1:8" ht="15">
      <c r="A22" s="16" t="s">
        <v>70</v>
      </c>
      <c r="B22" s="28">
        <v>236429.5710298</v>
      </c>
      <c r="C22" s="28">
        <v>67756.2147028</v>
      </c>
      <c r="D22" s="28">
        <v>0</v>
      </c>
      <c r="E22" s="28">
        <v>135399.2250858</v>
      </c>
      <c r="F22" s="28">
        <v>7508.159156</v>
      </c>
      <c r="G22" s="28">
        <v>14042.770774699999</v>
      </c>
      <c r="H22" s="28">
        <v>11723.2013105</v>
      </c>
    </row>
    <row r="23" spans="1:8" ht="15">
      <c r="A23" s="16" t="s">
        <v>71</v>
      </c>
      <c r="B23" s="28">
        <v>197724.69831610005</v>
      </c>
      <c r="C23" s="28">
        <v>94778.2574241</v>
      </c>
      <c r="D23" s="28">
        <v>14082.484731</v>
      </c>
      <c r="E23" s="28">
        <v>51910.778139</v>
      </c>
      <c r="F23" s="28">
        <v>34179.836868000006</v>
      </c>
      <c r="G23" s="28">
        <v>2773.341154</v>
      </c>
      <c r="H23" s="28">
        <v>0</v>
      </c>
    </row>
    <row r="24" spans="1:8" ht="15">
      <c r="A24" s="16" t="s">
        <v>72</v>
      </c>
      <c r="B24" s="28">
        <v>285797.578845</v>
      </c>
      <c r="C24" s="28">
        <v>106543.31899400002</v>
      </c>
      <c r="D24" s="28">
        <v>17928.074029</v>
      </c>
      <c r="E24" s="28">
        <v>112604.5324566</v>
      </c>
      <c r="F24" s="28">
        <v>20673.0392593</v>
      </c>
      <c r="G24" s="28">
        <v>20745.7492623</v>
      </c>
      <c r="H24" s="28">
        <v>7302.8648438</v>
      </c>
    </row>
    <row r="25" spans="1:8" ht="15">
      <c r="A25" s="16" t="s">
        <v>73</v>
      </c>
      <c r="B25" s="28">
        <v>51555.110358</v>
      </c>
      <c r="C25" s="28">
        <v>16096.935427699998</v>
      </c>
      <c r="D25" s="28">
        <v>3588.016014</v>
      </c>
      <c r="E25" s="28">
        <v>24732.5012355</v>
      </c>
      <c r="F25" s="28">
        <v>4539.8188902</v>
      </c>
      <c r="G25" s="28">
        <v>2044.5254485</v>
      </c>
      <c r="H25" s="28">
        <v>553.3133421</v>
      </c>
    </row>
    <row r="26" spans="1:8" ht="18.75" customHeight="1">
      <c r="A26" s="16" t="s">
        <v>74</v>
      </c>
      <c r="B26" s="28">
        <v>629367.1460565006</v>
      </c>
      <c r="C26" s="28">
        <v>349374.4370822002</v>
      </c>
      <c r="D26" s="28">
        <v>10188.4458982</v>
      </c>
      <c r="E26" s="28">
        <v>212077.64959980003</v>
      </c>
      <c r="F26" s="28">
        <v>51915.3093294</v>
      </c>
      <c r="G26" s="28">
        <v>5811.3041469</v>
      </c>
      <c r="H26" s="28">
        <v>0</v>
      </c>
    </row>
    <row r="27" spans="1:8" ht="15">
      <c r="A27" s="16" t="s">
        <v>237</v>
      </c>
      <c r="B27" s="28">
        <v>24282.3314504</v>
      </c>
      <c r="C27" s="28">
        <v>0</v>
      </c>
      <c r="D27" s="28">
        <v>0</v>
      </c>
      <c r="E27" s="28">
        <v>13838.559352</v>
      </c>
      <c r="F27" s="28">
        <v>7603.225686</v>
      </c>
      <c r="G27" s="28">
        <v>575.0408131</v>
      </c>
      <c r="H27" s="28">
        <v>2265.5055993</v>
      </c>
    </row>
    <row r="28" spans="1:8" ht="6" customHeight="1">
      <c r="A28" s="14"/>
      <c r="B28" s="18"/>
      <c r="C28" s="18"/>
      <c r="D28" s="18"/>
      <c r="E28" s="18"/>
      <c r="F28" s="18"/>
      <c r="G28" s="18"/>
      <c r="H28" s="18"/>
    </row>
    <row r="29" spans="1:8" ht="15.75" customHeight="1">
      <c r="A29" s="13" t="s">
        <v>76</v>
      </c>
      <c r="B29" s="17">
        <f aca="true" t="shared" si="2" ref="B29:H29">+SUM(B31:B39)</f>
        <v>1061600.2811066008</v>
      </c>
      <c r="C29" s="17">
        <f t="shared" si="2"/>
        <v>527615.1887300002</v>
      </c>
      <c r="D29" s="17">
        <f t="shared" si="2"/>
        <v>16355.5022326</v>
      </c>
      <c r="E29" s="17">
        <f t="shared" si="2"/>
        <v>500078.4249028</v>
      </c>
      <c r="F29" s="17">
        <f t="shared" si="2"/>
        <v>99862.3630554</v>
      </c>
      <c r="G29" s="17">
        <f t="shared" si="2"/>
        <v>77562.7573932</v>
      </c>
      <c r="H29" s="17">
        <f t="shared" si="2"/>
        <v>32476.950231400002</v>
      </c>
    </row>
    <row r="30" spans="2:8" ht="15">
      <c r="B30" s="17"/>
      <c r="C30" s="17"/>
      <c r="D30" s="17"/>
      <c r="E30" s="17"/>
      <c r="F30" s="17"/>
      <c r="G30" s="17"/>
      <c r="H30" s="17"/>
    </row>
    <row r="31" spans="1:8" ht="15">
      <c r="A31" s="16" t="s">
        <v>30</v>
      </c>
      <c r="B31" s="28">
        <v>14053.392227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14053.392227</v>
      </c>
    </row>
    <row r="32" spans="1:8" ht="15">
      <c r="A32" s="16" t="s">
        <v>31</v>
      </c>
      <c r="B32" s="28">
        <v>29270.688207</v>
      </c>
      <c r="C32" s="28">
        <v>0</v>
      </c>
      <c r="D32" s="28">
        <v>0</v>
      </c>
      <c r="E32" s="28">
        <v>0</v>
      </c>
      <c r="F32" s="28">
        <v>0</v>
      </c>
      <c r="G32" s="28">
        <v>18245.8339905</v>
      </c>
      <c r="H32" s="28">
        <v>11024.8542165</v>
      </c>
    </row>
    <row r="33" spans="1:8" ht="15">
      <c r="A33" s="16" t="s">
        <v>32</v>
      </c>
      <c r="B33" s="28">
        <v>5735.5261052999995</v>
      </c>
      <c r="C33" s="28">
        <v>0</v>
      </c>
      <c r="D33" s="28">
        <v>0</v>
      </c>
      <c r="E33" s="28">
        <v>0</v>
      </c>
      <c r="F33" s="28">
        <v>0</v>
      </c>
      <c r="G33" s="28">
        <v>4425.831289</v>
      </c>
      <c r="H33" s="28">
        <v>1309.6948163</v>
      </c>
    </row>
    <row r="34" spans="1:8" ht="15">
      <c r="A34" s="16" t="s">
        <v>33</v>
      </c>
      <c r="B34" s="28">
        <v>16217.5479062</v>
      </c>
      <c r="C34" s="28">
        <v>0</v>
      </c>
      <c r="D34" s="28">
        <v>0</v>
      </c>
      <c r="E34" s="28">
        <v>0</v>
      </c>
      <c r="F34" s="28">
        <v>0</v>
      </c>
      <c r="G34" s="28">
        <v>14816.379818399999</v>
      </c>
      <c r="H34" s="28">
        <v>1401.1680878</v>
      </c>
    </row>
    <row r="35" spans="1:8" ht="15">
      <c r="A35" s="16" t="s">
        <v>70</v>
      </c>
      <c r="B35" s="28">
        <v>226194.7358629</v>
      </c>
      <c r="C35" s="28">
        <v>62167.91691899999</v>
      </c>
      <c r="D35" s="28">
        <v>8575.156674400001</v>
      </c>
      <c r="E35" s="28">
        <v>65996.36488309999</v>
      </c>
      <c r="F35" s="28">
        <v>47601.2262662</v>
      </c>
      <c r="G35" s="28">
        <v>37166.2302364</v>
      </c>
      <c r="H35" s="28">
        <v>4687.840883799999</v>
      </c>
    </row>
    <row r="36" spans="1:8" ht="15">
      <c r="A36" s="16" t="s">
        <v>71</v>
      </c>
      <c r="B36" s="28"/>
      <c r="C36" s="28">
        <v>51625.10587999999</v>
      </c>
      <c r="D36" s="28">
        <v>0</v>
      </c>
      <c r="E36" s="28">
        <v>127665.43455880001</v>
      </c>
      <c r="F36" s="28">
        <v>11756.119161</v>
      </c>
      <c r="G36" s="28">
        <v>1304.245839</v>
      </c>
      <c r="H36" s="28">
        <v>0</v>
      </c>
    </row>
    <row r="37" spans="1:8" ht="15">
      <c r="A37" s="16" t="s">
        <v>72</v>
      </c>
      <c r="B37" s="28">
        <v>42432.0380198</v>
      </c>
      <c r="C37" s="28">
        <v>23019.6154494</v>
      </c>
      <c r="D37" s="28">
        <v>479.1310822</v>
      </c>
      <c r="E37" s="28">
        <v>12484.6818532</v>
      </c>
      <c r="F37" s="28">
        <v>6448.609635</v>
      </c>
      <c r="G37" s="28">
        <v>0</v>
      </c>
      <c r="H37" s="28">
        <v>0</v>
      </c>
    </row>
    <row r="38" spans="1:8" ht="15">
      <c r="A38" s="16" t="s">
        <v>73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5">
      <c r="A39" s="16" t="s">
        <v>74</v>
      </c>
      <c r="B39" s="28">
        <v>727696.3527784008</v>
      </c>
      <c r="C39" s="28">
        <v>390802.5504816002</v>
      </c>
      <c r="D39" s="28">
        <v>7301.214476</v>
      </c>
      <c r="E39" s="28">
        <v>293931.9436077</v>
      </c>
      <c r="F39" s="28">
        <v>34056.4079932</v>
      </c>
      <c r="G39" s="28">
        <v>1604.2362199</v>
      </c>
      <c r="H39" s="28">
        <v>0</v>
      </c>
    </row>
    <row r="40" spans="1:8" ht="6" customHeight="1">
      <c r="A40" s="14"/>
      <c r="B40" s="14"/>
      <c r="C40" s="14"/>
      <c r="D40" s="14"/>
      <c r="E40" s="14"/>
      <c r="F40" s="14"/>
      <c r="G40" s="14"/>
      <c r="H40" s="14"/>
    </row>
    <row r="41" ht="18" customHeight="1"/>
  </sheetData>
  <sheetProtection/>
  <printOptions/>
  <pageMargins left="0.75" right="0.75" top="1" bottom="1" header="0.5" footer="0.5"/>
  <pageSetup horizontalDpi="600" verticalDpi="600" orientation="landscape" paperSize="9" scale="81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3">
      <selection activeCell="B28" sqref="B27:B28"/>
    </sheetView>
  </sheetViews>
  <sheetFormatPr defaultColWidth="11.421875" defaultRowHeight="15"/>
  <cols>
    <col min="1" max="1" width="54.57421875" style="13" customWidth="1"/>
    <col min="2" max="6" width="10.57421875" style="13" customWidth="1"/>
    <col min="7" max="8" width="13.421875" style="13" customWidth="1"/>
    <col min="9" max="16384" width="11.421875" style="13" customWidth="1"/>
  </cols>
  <sheetData>
    <row r="1" ht="15">
      <c r="A1" s="26" t="s">
        <v>77</v>
      </c>
    </row>
    <row r="2" spans="1:10" ht="15" customHeight="1">
      <c r="A2" s="150"/>
      <c r="B2" s="150" t="s">
        <v>9</v>
      </c>
      <c r="C2" s="150" t="s">
        <v>78</v>
      </c>
      <c r="D2" s="150" t="s">
        <v>79</v>
      </c>
      <c r="E2" s="150" t="s">
        <v>81</v>
      </c>
      <c r="F2" s="150" t="s">
        <v>80</v>
      </c>
      <c r="G2" s="150" t="s">
        <v>258</v>
      </c>
      <c r="H2" s="150" t="s">
        <v>261</v>
      </c>
      <c r="I2" s="127"/>
      <c r="J2" s="127"/>
    </row>
    <row r="3" spans="1:10" ht="15">
      <c r="A3" s="150"/>
      <c r="B3" s="150"/>
      <c r="C3" s="150"/>
      <c r="D3" s="150"/>
      <c r="E3" s="150"/>
      <c r="F3" s="150"/>
      <c r="G3" s="150" t="s">
        <v>260</v>
      </c>
      <c r="H3" s="150" t="s">
        <v>262</v>
      </c>
      <c r="I3" s="127"/>
      <c r="J3" s="127"/>
    </row>
    <row r="4" spans="1:8" ht="15">
      <c r="A4" s="140"/>
      <c r="B4" s="140"/>
      <c r="C4" s="140"/>
      <c r="D4" s="140"/>
      <c r="E4" s="140"/>
      <c r="F4" s="140"/>
      <c r="G4" s="140" t="s">
        <v>259</v>
      </c>
      <c r="H4" s="140" t="s">
        <v>259</v>
      </c>
    </row>
    <row r="5" spans="1:8" ht="15">
      <c r="A5" s="20" t="s">
        <v>29</v>
      </c>
      <c r="B5" s="97">
        <v>2830960.496669081</v>
      </c>
      <c r="C5" s="97">
        <v>1577009.3101237002</v>
      </c>
      <c r="D5" s="97">
        <v>1253951.1865454013</v>
      </c>
      <c r="E5" s="97">
        <v>493307.49553580116</v>
      </c>
      <c r="F5" s="97">
        <v>2337653.001133293</v>
      </c>
      <c r="G5" s="97">
        <v>1620421.2636627005</v>
      </c>
      <c r="H5" s="97">
        <v>1210539.2330064017</v>
      </c>
    </row>
    <row r="6" spans="1:8" ht="3" customHeight="1">
      <c r="A6" s="77"/>
      <c r="B6" s="77"/>
      <c r="C6" s="77"/>
      <c r="D6" s="77"/>
      <c r="E6" s="77"/>
      <c r="F6" s="77"/>
      <c r="G6" s="77"/>
      <c r="H6" s="77"/>
    </row>
    <row r="7" spans="1:8" ht="17.25" customHeight="1">
      <c r="A7" s="20" t="s">
        <v>35</v>
      </c>
      <c r="B7" s="97">
        <v>1323652.4729422017</v>
      </c>
      <c r="C7" s="97">
        <v>607524.2625040008</v>
      </c>
      <c r="D7" s="97">
        <v>716128.210438201</v>
      </c>
      <c r="E7" s="97">
        <v>25653.0855052</v>
      </c>
      <c r="F7" s="97">
        <v>1297999.3874370016</v>
      </c>
      <c r="G7" s="97">
        <v>1122190.1283926007</v>
      </c>
      <c r="H7" s="97">
        <v>201462.3445496</v>
      </c>
    </row>
    <row r="8" spans="1:8" ht="17.25" customHeight="1">
      <c r="A8" s="20" t="s">
        <v>36</v>
      </c>
      <c r="B8" s="97">
        <v>79657.34788979999</v>
      </c>
      <c r="C8" s="97">
        <v>73622.3125418</v>
      </c>
      <c r="D8" s="97">
        <v>6035.035348</v>
      </c>
      <c r="E8" s="97">
        <v>7884.6479908</v>
      </c>
      <c r="F8" s="97">
        <v>71772.699899</v>
      </c>
      <c r="G8" s="97">
        <v>41995.9734755</v>
      </c>
      <c r="H8" s="97">
        <v>37661.3744143</v>
      </c>
    </row>
    <row r="9" spans="1:8" ht="17.25" customHeight="1">
      <c r="A9" s="20" t="s">
        <v>49</v>
      </c>
      <c r="B9" s="97">
        <v>126885.90773569998</v>
      </c>
      <c r="C9" s="97">
        <v>96725.1612265</v>
      </c>
      <c r="D9" s="97">
        <v>30160.7465092</v>
      </c>
      <c r="E9" s="97">
        <v>37609.571763500004</v>
      </c>
      <c r="F9" s="97">
        <v>89276.33597219999</v>
      </c>
      <c r="G9" s="97">
        <v>61973.810249999995</v>
      </c>
      <c r="H9" s="97">
        <v>64912.097485700004</v>
      </c>
    </row>
    <row r="10" spans="1:8" ht="17.25" customHeight="1">
      <c r="A10" s="20" t="s">
        <v>50</v>
      </c>
      <c r="B10" s="97">
        <v>10470.9061077</v>
      </c>
      <c r="C10" s="97">
        <v>4435.870759699999</v>
      </c>
      <c r="D10" s="97">
        <v>6035.035348</v>
      </c>
      <c r="E10" s="97">
        <v>4435.870759699999</v>
      </c>
      <c r="F10" s="97">
        <v>6035.035348</v>
      </c>
      <c r="G10" s="97">
        <v>0</v>
      </c>
      <c r="H10" s="97">
        <v>10470.9061077</v>
      </c>
    </row>
    <row r="11" spans="1:8" ht="17.25" customHeight="1">
      <c r="A11" s="20" t="s">
        <v>51</v>
      </c>
      <c r="B11" s="97">
        <v>378.1907371</v>
      </c>
      <c r="C11" s="97">
        <v>378.1907371</v>
      </c>
      <c r="D11" s="97">
        <v>0</v>
      </c>
      <c r="E11" s="97">
        <v>378.1907371</v>
      </c>
      <c r="F11" s="97">
        <v>0</v>
      </c>
      <c r="G11" s="97">
        <v>0</v>
      </c>
      <c r="H11" s="97">
        <v>378.1907371</v>
      </c>
    </row>
    <row r="12" spans="1:8" ht="17.25" customHeight="1">
      <c r="A12" s="20" t="s">
        <v>52</v>
      </c>
      <c r="B12" s="97">
        <v>211884.0511909001</v>
      </c>
      <c r="C12" s="97">
        <v>184838.27483900005</v>
      </c>
      <c r="D12" s="97">
        <v>27045.7763519</v>
      </c>
      <c r="E12" s="97">
        <v>59629.83387070001</v>
      </c>
      <c r="F12" s="97">
        <v>152254.21732020003</v>
      </c>
      <c r="G12" s="97">
        <v>81515.1533113</v>
      </c>
      <c r="H12" s="97">
        <v>130368.89787960003</v>
      </c>
    </row>
    <row r="13" spans="1:8" ht="17.25" customHeight="1">
      <c r="A13" s="20" t="s">
        <v>53</v>
      </c>
      <c r="B13" s="97">
        <v>399017.41905550024</v>
      </c>
      <c r="C13" s="97">
        <v>214104.85138450004</v>
      </c>
      <c r="D13" s="97">
        <v>184912.56767100006</v>
      </c>
      <c r="E13" s="97">
        <v>99200.81956109997</v>
      </c>
      <c r="F13" s="97">
        <v>299816.5994944001</v>
      </c>
      <c r="G13" s="97">
        <v>180419.84403030004</v>
      </c>
      <c r="H13" s="97">
        <v>218597.57502520006</v>
      </c>
    </row>
    <row r="14" spans="1:8" ht="17.25" customHeight="1">
      <c r="A14" s="20" t="s">
        <v>54</v>
      </c>
      <c r="B14" s="97">
        <v>80305.58885820002</v>
      </c>
      <c r="C14" s="97">
        <v>72332.35093920001</v>
      </c>
      <c r="D14" s="97">
        <v>7973.237919</v>
      </c>
      <c r="E14" s="97">
        <v>23855.330922999998</v>
      </c>
      <c r="F14" s="97">
        <v>56450.257935199996</v>
      </c>
      <c r="G14" s="97">
        <v>14119.836344</v>
      </c>
      <c r="H14" s="97">
        <v>66185.75251420001</v>
      </c>
    </row>
    <row r="15" spans="1:8" ht="17.25" customHeight="1">
      <c r="A15" s="20" t="s">
        <v>55</v>
      </c>
      <c r="B15" s="97">
        <v>48263.7336301</v>
      </c>
      <c r="C15" s="97">
        <v>19838.3146128</v>
      </c>
      <c r="D15" s="97">
        <v>28425.4190173</v>
      </c>
      <c r="E15" s="97">
        <v>15122.038517</v>
      </c>
      <c r="F15" s="97">
        <v>33141.695113099995</v>
      </c>
      <c r="G15" s="97">
        <v>10484.912231</v>
      </c>
      <c r="H15" s="97">
        <v>37778.821399099994</v>
      </c>
    </row>
    <row r="16" spans="1:8" ht="17.25" customHeight="1">
      <c r="A16" s="20" t="s">
        <v>56</v>
      </c>
      <c r="B16" s="97">
        <v>4733.5697601</v>
      </c>
      <c r="C16" s="97">
        <v>3310.6742013000003</v>
      </c>
      <c r="D16" s="97">
        <v>1422.8955588</v>
      </c>
      <c r="E16" s="97">
        <v>1960.2286061</v>
      </c>
      <c r="F16" s="97">
        <v>2773.341154</v>
      </c>
      <c r="G16" s="97">
        <v>0</v>
      </c>
      <c r="H16" s="97">
        <v>4733.5697601</v>
      </c>
    </row>
    <row r="17" spans="1:8" ht="17.25" customHeight="1">
      <c r="A17" s="20" t="s">
        <v>57</v>
      </c>
      <c r="B17" s="97">
        <v>10991.616577100001</v>
      </c>
      <c r="C17" s="97">
        <v>5165.1399371</v>
      </c>
      <c r="D17" s="97">
        <v>5826.476639999999</v>
      </c>
      <c r="E17" s="97">
        <v>10991.616577100001</v>
      </c>
      <c r="F17" s="97">
        <v>0</v>
      </c>
      <c r="G17" s="97">
        <v>0</v>
      </c>
      <c r="H17" s="97">
        <v>10991.616577100001</v>
      </c>
    </row>
    <row r="18" spans="1:8" ht="17.25" customHeight="1">
      <c r="A18" s="20" t="s">
        <v>58</v>
      </c>
      <c r="B18" s="97"/>
      <c r="C18" s="97"/>
      <c r="D18" s="97"/>
      <c r="E18" s="97"/>
      <c r="F18" s="97"/>
      <c r="G18" s="97"/>
      <c r="H18" s="97"/>
    </row>
    <row r="19" spans="1:8" ht="17.25" customHeight="1">
      <c r="A19" s="20" t="s">
        <v>0</v>
      </c>
      <c r="B19" s="97">
        <v>17601.509557999998</v>
      </c>
      <c r="C19" s="97">
        <v>17223.3188209</v>
      </c>
      <c r="D19" s="97">
        <v>378.1907371</v>
      </c>
      <c r="E19" s="97">
        <v>7602.4246809999995</v>
      </c>
      <c r="F19" s="97">
        <v>9999.084877</v>
      </c>
      <c r="G19" s="97">
        <v>9999.084877</v>
      </c>
      <c r="H19" s="97">
        <v>7602.4246809999995</v>
      </c>
    </row>
    <row r="20" spans="1:8" ht="17.25" customHeight="1">
      <c r="A20" s="20" t="s">
        <v>1</v>
      </c>
      <c r="B20" s="97">
        <v>61223.403111700005</v>
      </c>
      <c r="C20" s="97">
        <v>43471.4627607</v>
      </c>
      <c r="D20" s="97">
        <v>17751.940350999997</v>
      </c>
      <c r="E20" s="97">
        <v>30401.408096500003</v>
      </c>
      <c r="F20" s="97">
        <v>30821.995015200002</v>
      </c>
      <c r="G20" s="97">
        <v>18670.151231999997</v>
      </c>
      <c r="H20" s="97">
        <v>42553.2518797</v>
      </c>
    </row>
    <row r="21" spans="1:8" ht="17.25" customHeight="1">
      <c r="A21" s="20" t="s">
        <v>2</v>
      </c>
      <c r="B21" s="97">
        <v>59468.77816429999</v>
      </c>
      <c r="C21" s="97">
        <v>47467.2224906</v>
      </c>
      <c r="D21" s="97">
        <v>12001.555673699999</v>
      </c>
      <c r="E21" s="97">
        <v>20023.2066853</v>
      </c>
      <c r="F21" s="97">
        <v>39445.57147899999</v>
      </c>
      <c r="G21" s="97">
        <v>0</v>
      </c>
      <c r="H21" s="97">
        <v>59468.77816429999</v>
      </c>
    </row>
    <row r="22" spans="1:8" ht="17.25" customHeight="1">
      <c r="A22" s="20" t="s">
        <v>3</v>
      </c>
      <c r="B22" s="97">
        <v>66979.1018646</v>
      </c>
      <c r="C22" s="97">
        <v>53463.1673517</v>
      </c>
      <c r="D22" s="97">
        <v>13515.9345129</v>
      </c>
      <c r="E22" s="97">
        <v>25932.90054560001</v>
      </c>
      <c r="F22" s="97">
        <v>41046.201319</v>
      </c>
      <c r="G22" s="97">
        <v>22467.135211</v>
      </c>
      <c r="H22" s="97">
        <v>44511.96665360001</v>
      </c>
    </row>
    <row r="23" spans="1:8" ht="17.25" customHeight="1">
      <c r="A23" s="20" t="s">
        <v>4</v>
      </c>
      <c r="B23" s="97">
        <v>83392.98136579999</v>
      </c>
      <c r="C23" s="97">
        <v>38807.275149299996</v>
      </c>
      <c r="D23" s="97">
        <v>44585.706216499995</v>
      </c>
      <c r="E23" s="97">
        <v>12397.805202799998</v>
      </c>
      <c r="F23" s="97">
        <v>70995.176163</v>
      </c>
      <c r="G23" s="97">
        <v>24828.444983999998</v>
      </c>
      <c r="H23" s="97">
        <v>58564.5363818</v>
      </c>
    </row>
    <row r="24" spans="1:8" ht="17.25" customHeight="1">
      <c r="A24" s="20" t="s">
        <v>5</v>
      </c>
      <c r="B24" s="97">
        <v>2490.5155221</v>
      </c>
      <c r="C24" s="97">
        <v>575.0408131</v>
      </c>
      <c r="D24" s="97">
        <v>1915.474709</v>
      </c>
      <c r="E24" s="97">
        <v>575.0408131</v>
      </c>
      <c r="F24" s="97">
        <v>1915.474709</v>
      </c>
      <c r="G24" s="97">
        <v>0</v>
      </c>
      <c r="H24" s="97">
        <v>2490.5155221</v>
      </c>
    </row>
    <row r="25" spans="1:8" ht="17.25" customHeight="1">
      <c r="A25" s="20" t="s">
        <v>6</v>
      </c>
      <c r="B25" s="97">
        <v>78732.1290439</v>
      </c>
      <c r="C25" s="97">
        <v>41139.058466400005</v>
      </c>
      <c r="D25" s="97">
        <v>37593.0705775</v>
      </c>
      <c r="E25" s="97">
        <v>18948.5360309</v>
      </c>
      <c r="F25" s="97">
        <v>59783.593013</v>
      </c>
      <c r="G25" s="97">
        <v>31756.789323999998</v>
      </c>
      <c r="H25" s="97">
        <v>46975.3397199</v>
      </c>
    </row>
    <row r="26" spans="1:8" ht="17.25" customHeight="1">
      <c r="A26" s="20" t="s">
        <v>7</v>
      </c>
      <c r="B26" s="97">
        <v>164453.08281720005</v>
      </c>
      <c r="C26" s="97">
        <v>52209.169850900005</v>
      </c>
      <c r="D26" s="97">
        <v>112243.9129663</v>
      </c>
      <c r="E26" s="97">
        <v>90326.74793219997</v>
      </c>
      <c r="F26" s="97">
        <v>74126.334885</v>
      </c>
      <c r="G26" s="97">
        <v>0</v>
      </c>
      <c r="H26" s="97">
        <v>164453.08281720005</v>
      </c>
    </row>
    <row r="27" spans="1:8" ht="17.25" customHeight="1">
      <c r="A27" s="20" t="s">
        <v>8</v>
      </c>
      <c r="B27" s="97">
        <v>378.1907371</v>
      </c>
      <c r="C27" s="97">
        <v>378.1907371</v>
      </c>
      <c r="D27" s="97">
        <v>0</v>
      </c>
      <c r="E27" s="97">
        <v>378.1907371</v>
      </c>
      <c r="F27" s="97">
        <v>0</v>
      </c>
      <c r="G27" s="97">
        <v>0</v>
      </c>
      <c r="H27" s="97">
        <v>378.1907371</v>
      </c>
    </row>
    <row r="28" spans="1:8" ht="6" customHeight="1">
      <c r="A28" s="77"/>
      <c r="B28" s="98"/>
      <c r="C28" s="98"/>
      <c r="D28" s="98"/>
      <c r="E28" s="98"/>
      <c r="F28" s="98"/>
      <c r="G28" s="98"/>
      <c r="H28" s="98"/>
    </row>
    <row r="29" spans="1:8" ht="15">
      <c r="A29" s="13" t="s">
        <v>118</v>
      </c>
      <c r="B29" s="15">
        <f>+B5-SUM(B7:B27)</f>
        <v>-2.1420419216156006E-08</v>
      </c>
      <c r="C29" s="15">
        <f aca="true" t="shared" si="0" ref="C29:H29">+C5-SUM(C7:C27)</f>
        <v>0</v>
      </c>
      <c r="D29" s="15">
        <f t="shared" si="0"/>
        <v>0</v>
      </c>
      <c r="E29" s="15">
        <f t="shared" si="0"/>
        <v>1.1641532182693481E-09</v>
      </c>
      <c r="F29" s="15">
        <f t="shared" si="0"/>
        <v>-8.847564458847046E-09</v>
      </c>
      <c r="G29" s="15">
        <f t="shared" si="0"/>
        <v>0</v>
      </c>
      <c r="H29" s="15">
        <f t="shared" si="0"/>
        <v>0</v>
      </c>
    </row>
    <row r="30" spans="1:8" ht="15.75" customHeight="1">
      <c r="A30" s="14"/>
      <c r="B30" s="14"/>
      <c r="C30" s="14"/>
      <c r="D30" s="14"/>
      <c r="E30" s="14"/>
      <c r="F30" s="14"/>
      <c r="G30" s="14"/>
      <c r="H30" s="14"/>
    </row>
    <row r="31" ht="15.75" customHeight="1"/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2">
      <selection activeCell="B28" sqref="B27:B28"/>
    </sheetView>
  </sheetViews>
  <sheetFormatPr defaultColWidth="11.421875" defaultRowHeight="15"/>
  <cols>
    <col min="1" max="1" width="53.421875" style="13" customWidth="1"/>
    <col min="2" max="8" width="11.7109375" style="13" customWidth="1"/>
    <col min="9" max="16384" width="11.421875" style="13" customWidth="1"/>
  </cols>
  <sheetData>
    <row r="1" ht="15">
      <c r="A1" s="26" t="s">
        <v>124</v>
      </c>
    </row>
    <row r="2" spans="1:10" ht="39">
      <c r="A2" s="155"/>
      <c r="B2" s="158" t="s">
        <v>9</v>
      </c>
      <c r="C2" s="158" t="s">
        <v>238</v>
      </c>
      <c r="D2" s="158" t="s">
        <v>235</v>
      </c>
      <c r="E2" s="158" t="s">
        <v>161</v>
      </c>
      <c r="F2" s="158" t="s">
        <v>162</v>
      </c>
      <c r="G2" s="158" t="s">
        <v>163</v>
      </c>
      <c r="H2" s="158" t="s">
        <v>236</v>
      </c>
      <c r="I2" s="158" t="s">
        <v>128</v>
      </c>
      <c r="J2" s="127"/>
    </row>
    <row r="3" spans="1:10" ht="15">
      <c r="A3" s="127" t="s">
        <v>29</v>
      </c>
      <c r="B3" s="159">
        <v>2830960.496669081</v>
      </c>
      <c r="C3" s="159">
        <v>1169959.3950831015</v>
      </c>
      <c r="D3" s="159">
        <v>62142.522904800004</v>
      </c>
      <c r="E3" s="159">
        <v>1065641.102310501</v>
      </c>
      <c r="F3" s="159">
        <v>226819.08529160006</v>
      </c>
      <c r="G3" s="159">
        <v>180941.94855880007</v>
      </c>
      <c r="H3" s="159">
        <v>125456.44252029997</v>
      </c>
      <c r="I3" s="160">
        <f>+B3-SUM(C3:H3)</f>
        <v>-2.1420419216156006E-08</v>
      </c>
      <c r="J3" s="127"/>
    </row>
    <row r="4" spans="2:8" ht="15">
      <c r="B4" s="20"/>
      <c r="C4" s="20"/>
      <c r="D4" s="20"/>
      <c r="E4" s="20"/>
      <c r="F4" s="20"/>
      <c r="G4" s="20"/>
      <c r="H4" s="20"/>
    </row>
    <row r="5" spans="1:9" ht="15">
      <c r="A5" s="13" t="s">
        <v>35</v>
      </c>
      <c r="B5" s="30">
        <v>1323652.4729422017</v>
      </c>
      <c r="C5" s="30">
        <v>684069.7844267008</v>
      </c>
      <c r="D5" s="30">
        <v>28610.106539</v>
      </c>
      <c r="E5" s="30">
        <v>526989.2624785005</v>
      </c>
      <c r="F5" s="30">
        <v>75982.100379</v>
      </c>
      <c r="G5" s="30">
        <v>8001.219118999999</v>
      </c>
      <c r="H5" s="30">
        <v>0</v>
      </c>
      <c r="I5" s="15">
        <f aca="true" t="shared" si="0" ref="I5:I25">+B5-SUM(C5:H5)</f>
        <v>0</v>
      </c>
    </row>
    <row r="6" spans="1:9" ht="15">
      <c r="A6" s="13" t="s">
        <v>36</v>
      </c>
      <c r="B6" s="30">
        <v>79657.34788979999</v>
      </c>
      <c r="C6" s="30">
        <v>47889.4663095</v>
      </c>
      <c r="D6" s="30">
        <v>9999.084877</v>
      </c>
      <c r="E6" s="30">
        <v>9515.652724</v>
      </c>
      <c r="F6" s="30">
        <v>5267.201297</v>
      </c>
      <c r="G6" s="30">
        <v>6985.942682299999</v>
      </c>
      <c r="H6" s="30">
        <v>0</v>
      </c>
      <c r="I6" s="15">
        <f t="shared" si="0"/>
        <v>0</v>
      </c>
    </row>
    <row r="7" spans="1:9" ht="15">
      <c r="A7" s="13" t="s">
        <v>49</v>
      </c>
      <c r="B7" s="30">
        <v>126885.90773569998</v>
      </c>
      <c r="C7" s="30">
        <v>45179.6099625</v>
      </c>
      <c r="D7" s="30">
        <v>4443.6256582</v>
      </c>
      <c r="E7" s="30">
        <v>50891.102824500005</v>
      </c>
      <c r="F7" s="30">
        <v>17819.166288499997</v>
      </c>
      <c r="G7" s="30">
        <v>8552.403002000001</v>
      </c>
      <c r="H7" s="30">
        <v>0</v>
      </c>
      <c r="I7" s="15">
        <f t="shared" si="0"/>
        <v>0</v>
      </c>
    </row>
    <row r="8" spans="1:9" ht="15">
      <c r="A8" s="13" t="s">
        <v>50</v>
      </c>
      <c r="B8" s="30">
        <v>10470.9061077</v>
      </c>
      <c r="C8" s="30">
        <v>0</v>
      </c>
      <c r="D8" s="30">
        <v>3588.016014</v>
      </c>
      <c r="E8" s="30">
        <v>6035.035348</v>
      </c>
      <c r="F8" s="30">
        <v>0</v>
      </c>
      <c r="G8" s="30">
        <v>0</v>
      </c>
      <c r="H8" s="30">
        <v>847.8547457</v>
      </c>
      <c r="I8" s="15">
        <f t="shared" si="0"/>
        <v>0</v>
      </c>
    </row>
    <row r="9" spans="1:9" ht="15">
      <c r="A9" s="13" t="s">
        <v>51</v>
      </c>
      <c r="B9" s="30">
        <v>378.1907371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378.1907371</v>
      </c>
      <c r="I9" s="15">
        <f t="shared" si="0"/>
        <v>0</v>
      </c>
    </row>
    <row r="10" spans="1:9" ht="15">
      <c r="A10" s="13" t="s">
        <v>52</v>
      </c>
      <c r="B10" s="30">
        <v>211884.0511909001</v>
      </c>
      <c r="C10" s="30">
        <v>83784.39322309999</v>
      </c>
      <c r="D10" s="30">
        <v>3964.494576</v>
      </c>
      <c r="E10" s="30">
        <v>78265.7699275</v>
      </c>
      <c r="F10" s="30">
        <v>18186.3266678</v>
      </c>
      <c r="G10" s="30">
        <v>17949.3726631</v>
      </c>
      <c r="H10" s="30">
        <v>9733.694133400002</v>
      </c>
      <c r="I10" s="15">
        <f t="shared" si="0"/>
        <v>0</v>
      </c>
    </row>
    <row r="11" spans="1:9" ht="15">
      <c r="A11" s="13" t="s">
        <v>53</v>
      </c>
      <c r="B11" s="30">
        <v>399017.41905550024</v>
      </c>
      <c r="C11" s="30">
        <v>123384.00926440001</v>
      </c>
      <c r="D11" s="30">
        <v>8575.156674400001</v>
      </c>
      <c r="E11" s="30">
        <v>176352.9601961</v>
      </c>
      <c r="F11" s="30">
        <v>42092.7933316</v>
      </c>
      <c r="G11" s="30">
        <v>38931.335518</v>
      </c>
      <c r="H11" s="30">
        <v>9681.164071000001</v>
      </c>
      <c r="I11" s="15">
        <f t="shared" si="0"/>
        <v>0</v>
      </c>
    </row>
    <row r="12" spans="1:9" ht="15">
      <c r="A12" s="13" t="s">
        <v>54</v>
      </c>
      <c r="B12" s="30">
        <v>80305.58885820002</v>
      </c>
      <c r="C12" s="30">
        <v>22619.8611948</v>
      </c>
      <c r="D12" s="30">
        <v>0</v>
      </c>
      <c r="E12" s="30">
        <v>43900.849457200005</v>
      </c>
      <c r="F12" s="30">
        <v>10829.928640600001</v>
      </c>
      <c r="G12" s="30">
        <v>2401.6362234999997</v>
      </c>
      <c r="H12" s="30">
        <v>553.3133421</v>
      </c>
      <c r="I12" s="15">
        <f t="shared" si="0"/>
        <v>0</v>
      </c>
    </row>
    <row r="13" spans="1:9" ht="15">
      <c r="A13" s="13" t="s">
        <v>55</v>
      </c>
      <c r="B13" s="30">
        <v>48263.7336301</v>
      </c>
      <c r="C13" s="30">
        <v>23197.303478</v>
      </c>
      <c r="D13" s="30">
        <v>0</v>
      </c>
      <c r="E13" s="30">
        <v>10456.884442</v>
      </c>
      <c r="F13" s="30">
        <v>13166.336269700001</v>
      </c>
      <c r="G13" s="30">
        <v>1443.2094404</v>
      </c>
      <c r="H13" s="30">
        <v>0</v>
      </c>
      <c r="I13" s="15">
        <f t="shared" si="0"/>
        <v>0</v>
      </c>
    </row>
    <row r="14" spans="1:9" ht="15">
      <c r="A14" s="13" t="s">
        <v>56</v>
      </c>
      <c r="B14" s="30">
        <v>4733.5697601</v>
      </c>
      <c r="C14" s="30">
        <v>0</v>
      </c>
      <c r="D14" s="30">
        <v>0</v>
      </c>
      <c r="E14" s="30">
        <v>0</v>
      </c>
      <c r="F14" s="30">
        <v>0</v>
      </c>
      <c r="G14" s="30">
        <v>3621.1958997</v>
      </c>
      <c r="H14" s="30">
        <v>1112.3738604</v>
      </c>
      <c r="I14" s="15">
        <f t="shared" si="0"/>
        <v>0</v>
      </c>
    </row>
    <row r="15" spans="1:9" ht="3.75" customHeight="1">
      <c r="A15" s="13" t="s">
        <v>57</v>
      </c>
      <c r="B15" s="30">
        <v>10991.616577100001</v>
      </c>
      <c r="C15" s="30">
        <v>732.6988112</v>
      </c>
      <c r="D15" s="30">
        <v>0</v>
      </c>
      <c r="E15" s="30">
        <v>1622.7027831999999</v>
      </c>
      <c r="F15" s="30">
        <v>0</v>
      </c>
      <c r="G15" s="30">
        <v>1074.6660946</v>
      </c>
      <c r="H15" s="30">
        <v>7561.548888099999</v>
      </c>
      <c r="I15" s="15">
        <f t="shared" si="0"/>
        <v>0</v>
      </c>
    </row>
    <row r="16" spans="1:9" ht="15">
      <c r="A16" s="13" t="s">
        <v>58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15">
        <f t="shared" si="0"/>
        <v>0</v>
      </c>
    </row>
    <row r="17" spans="1:9" ht="15">
      <c r="A17" s="13" t="s">
        <v>0</v>
      </c>
      <c r="B17" s="30">
        <v>17601.509557999998</v>
      </c>
      <c r="C17" s="30">
        <v>0</v>
      </c>
      <c r="D17" s="30">
        <v>0</v>
      </c>
      <c r="E17" s="30">
        <v>0</v>
      </c>
      <c r="F17" s="30">
        <v>0</v>
      </c>
      <c r="G17" s="30">
        <v>9999.084877</v>
      </c>
      <c r="H17" s="30">
        <v>7602.4246809999995</v>
      </c>
      <c r="I17" s="15">
        <f t="shared" si="0"/>
        <v>0</v>
      </c>
    </row>
    <row r="18" spans="1:9" ht="15">
      <c r="A18" s="13" t="s">
        <v>1</v>
      </c>
      <c r="B18" s="30"/>
      <c r="C18" s="30"/>
      <c r="D18" s="30"/>
      <c r="E18" s="30"/>
      <c r="F18" s="30"/>
      <c r="G18" s="30"/>
      <c r="H18" s="30"/>
      <c r="I18" s="15"/>
    </row>
    <row r="19" spans="1:9" ht="15">
      <c r="A19" s="13" t="s">
        <v>2</v>
      </c>
      <c r="B19" s="30">
        <v>59468.77816429999</v>
      </c>
      <c r="C19" s="30">
        <v>0</v>
      </c>
      <c r="D19" s="30">
        <v>0</v>
      </c>
      <c r="E19" s="30">
        <v>13838.559352</v>
      </c>
      <c r="F19" s="30">
        <v>7603.225686</v>
      </c>
      <c r="G19" s="30">
        <v>2577.5116098</v>
      </c>
      <c r="H19" s="30">
        <v>35449.481516499996</v>
      </c>
      <c r="I19" s="15">
        <f t="shared" si="0"/>
        <v>0</v>
      </c>
    </row>
    <row r="20" spans="1:9" ht="15">
      <c r="A20" s="13" t="s">
        <v>3</v>
      </c>
      <c r="B20" s="30">
        <v>66979.1018646</v>
      </c>
      <c r="C20" s="30">
        <v>3243.7661420000004</v>
      </c>
      <c r="D20" s="30">
        <v>1328.291433</v>
      </c>
      <c r="E20" s="30">
        <v>1016.4641294999999</v>
      </c>
      <c r="F20" s="30">
        <v>0</v>
      </c>
      <c r="G20" s="30">
        <v>34077.972061</v>
      </c>
      <c r="H20" s="30">
        <v>27312.608099099998</v>
      </c>
      <c r="I20" s="15">
        <f t="shared" si="0"/>
        <v>0</v>
      </c>
    </row>
    <row r="21" spans="1:9" ht="15">
      <c r="A21" s="13" t="s">
        <v>4</v>
      </c>
      <c r="B21" s="30">
        <v>83392.98136579999</v>
      </c>
      <c r="C21" s="30">
        <v>16803.805075</v>
      </c>
      <c r="D21" s="30">
        <v>0</v>
      </c>
      <c r="E21" s="30">
        <v>15308.491189199998</v>
      </c>
      <c r="F21" s="30">
        <v>3121.58545</v>
      </c>
      <c r="G21" s="30">
        <v>30967.077098499998</v>
      </c>
      <c r="H21" s="30">
        <v>17192.0225531</v>
      </c>
      <c r="I21" s="15">
        <f t="shared" si="0"/>
        <v>0</v>
      </c>
    </row>
    <row r="22" spans="1:9" ht="15">
      <c r="A22" s="13" t="s">
        <v>5</v>
      </c>
      <c r="B22" s="30">
        <v>2490.5155221</v>
      </c>
      <c r="C22" s="30">
        <v>1915.474709</v>
      </c>
      <c r="D22" s="30">
        <v>0</v>
      </c>
      <c r="E22" s="30">
        <v>0</v>
      </c>
      <c r="F22" s="30">
        <v>575.0408131</v>
      </c>
      <c r="G22" s="30">
        <v>0</v>
      </c>
      <c r="H22" s="30">
        <v>0</v>
      </c>
      <c r="I22" s="15">
        <f t="shared" si="0"/>
        <v>0</v>
      </c>
    </row>
    <row r="23" spans="1:9" ht="15">
      <c r="A23" s="13" t="s">
        <v>6</v>
      </c>
      <c r="B23" s="30">
        <v>78732.1290439</v>
      </c>
      <c r="C23" s="30">
        <v>32991.3769889</v>
      </c>
      <c r="D23" s="30">
        <v>0</v>
      </c>
      <c r="E23" s="30">
        <v>29192.8812141</v>
      </c>
      <c r="F23" s="30">
        <v>14329.6214842</v>
      </c>
      <c r="G23" s="30">
        <v>1861.1385817</v>
      </c>
      <c r="H23" s="30">
        <v>357.110775</v>
      </c>
      <c r="I23" s="15">
        <f t="shared" si="0"/>
        <v>0</v>
      </c>
    </row>
    <row r="24" spans="1:9" ht="15">
      <c r="A24" s="13" t="s">
        <v>7</v>
      </c>
      <c r="B24" s="30">
        <v>164453.08281720005</v>
      </c>
      <c r="C24" s="30">
        <v>67937.91448379999</v>
      </c>
      <c r="D24" s="30">
        <v>1154.616051</v>
      </c>
      <c r="E24" s="30">
        <v>76011.49742350003</v>
      </c>
      <c r="F24" s="30">
        <v>17366.627901900003</v>
      </c>
      <c r="G24" s="30">
        <v>1982.426957</v>
      </c>
      <c r="H24" s="30">
        <v>0</v>
      </c>
      <c r="I24" s="15">
        <f t="shared" si="0"/>
        <v>0</v>
      </c>
    </row>
    <row r="25" spans="1:9" ht="15">
      <c r="A25" s="13" t="s">
        <v>8</v>
      </c>
      <c r="B25" s="30">
        <v>378.1907371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378.1907371</v>
      </c>
      <c r="I25" s="15">
        <f t="shared" si="0"/>
        <v>0</v>
      </c>
    </row>
    <row r="26" spans="1:9" ht="8.25" customHeight="1">
      <c r="A26" s="99"/>
      <c r="B26" s="125"/>
      <c r="C26" s="125"/>
      <c r="D26" s="125"/>
      <c r="E26" s="125"/>
      <c r="F26" s="125"/>
      <c r="G26" s="125"/>
      <c r="H26" s="125"/>
      <c r="I26" s="15"/>
    </row>
    <row r="27" spans="1:9" ht="5.25" customHeight="1">
      <c r="A27" s="14"/>
      <c r="B27" s="23"/>
      <c r="C27" s="23"/>
      <c r="D27" s="23"/>
      <c r="E27" s="23"/>
      <c r="F27" s="23"/>
      <c r="G27" s="23"/>
      <c r="H27" s="23"/>
      <c r="I27" s="14"/>
    </row>
    <row r="28" spans="1:9" ht="15.75" customHeight="1">
      <c r="A28" s="13" t="s">
        <v>125</v>
      </c>
      <c r="B28" s="30">
        <v>1577009.3101237002</v>
      </c>
      <c r="C28" s="30">
        <v>642344.2063531006</v>
      </c>
      <c r="D28" s="30">
        <v>45787.0206722</v>
      </c>
      <c r="E28" s="30">
        <v>565562.6774077003</v>
      </c>
      <c r="F28" s="30">
        <v>126956.72223619999</v>
      </c>
      <c r="G28" s="30">
        <v>103379.19116559999</v>
      </c>
      <c r="H28" s="30">
        <v>92979.49228889999</v>
      </c>
      <c r="I28" s="15">
        <f>+B28-SUM(C28:H28)</f>
        <v>0</v>
      </c>
    </row>
    <row r="29" spans="2:8" ht="15.75" customHeight="1">
      <c r="B29" s="20"/>
      <c r="C29" s="20"/>
      <c r="D29" s="20"/>
      <c r="E29" s="20"/>
      <c r="F29" s="20"/>
      <c r="G29" s="20"/>
      <c r="H29" s="20"/>
    </row>
    <row r="30" spans="1:9" ht="15">
      <c r="A30" s="13" t="s">
        <v>35</v>
      </c>
      <c r="B30" s="30">
        <v>607524.2625040008</v>
      </c>
      <c r="C30" s="30">
        <v>329364.8596675002</v>
      </c>
      <c r="D30" s="30">
        <v>22463.508114</v>
      </c>
      <c r="E30" s="30">
        <v>196654.4658345</v>
      </c>
      <c r="F30" s="30">
        <v>52344.455608</v>
      </c>
      <c r="G30" s="30">
        <v>6696.97328</v>
      </c>
      <c r="H30" s="30">
        <v>0</v>
      </c>
      <c r="I30" s="15">
        <f aca="true" t="shared" si="1" ref="I30:I50">+B30-SUM(C30:H30)</f>
        <v>0</v>
      </c>
    </row>
    <row r="31" spans="1:9" ht="15">
      <c r="A31" s="13" t="s">
        <v>36</v>
      </c>
      <c r="B31" s="30">
        <v>73622.3125418</v>
      </c>
      <c r="C31" s="30">
        <v>41854.4309615</v>
      </c>
      <c r="D31" s="30">
        <v>9999.084877</v>
      </c>
      <c r="E31" s="30">
        <v>9515.652724</v>
      </c>
      <c r="F31" s="30">
        <v>5267.201297</v>
      </c>
      <c r="G31" s="30">
        <v>6985.942682299999</v>
      </c>
      <c r="H31" s="30">
        <v>0</v>
      </c>
      <c r="I31" s="15">
        <f t="shared" si="1"/>
        <v>0</v>
      </c>
    </row>
    <row r="32" spans="1:9" ht="15">
      <c r="A32" s="13" t="s">
        <v>49</v>
      </c>
      <c r="B32" s="30">
        <v>96725.1612265</v>
      </c>
      <c r="C32" s="30">
        <v>28958.336180500002</v>
      </c>
      <c r="D32" s="30">
        <v>3964.494576</v>
      </c>
      <c r="E32" s="30">
        <v>47000.9562645</v>
      </c>
      <c r="F32" s="30">
        <v>11370.5566535</v>
      </c>
      <c r="G32" s="30">
        <v>5430.817552</v>
      </c>
      <c r="H32" s="30">
        <v>0</v>
      </c>
      <c r="I32" s="15">
        <f t="shared" si="1"/>
        <v>0</v>
      </c>
    </row>
    <row r="33" spans="1:9" ht="15">
      <c r="A33" s="13" t="s">
        <v>50</v>
      </c>
      <c r="B33" s="30">
        <v>4435.870759699999</v>
      </c>
      <c r="C33" s="30">
        <v>0</v>
      </c>
      <c r="D33" s="30">
        <v>3588.016014</v>
      </c>
      <c r="E33" s="30">
        <v>0</v>
      </c>
      <c r="F33" s="30">
        <v>0</v>
      </c>
      <c r="G33" s="30">
        <v>0</v>
      </c>
      <c r="H33" s="30">
        <v>847.8547457</v>
      </c>
      <c r="I33" s="15">
        <f t="shared" si="1"/>
        <v>0</v>
      </c>
    </row>
    <row r="34" spans="1:9" ht="15">
      <c r="A34" s="13" t="s">
        <v>51</v>
      </c>
      <c r="B34" s="30">
        <v>378.1907371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378.1907371</v>
      </c>
      <c r="I34" s="15">
        <f t="shared" si="1"/>
        <v>0</v>
      </c>
    </row>
    <row r="35" spans="1:9" ht="15">
      <c r="A35" s="13" t="s">
        <v>52</v>
      </c>
      <c r="B35" s="30">
        <v>184838.27483900005</v>
      </c>
      <c r="C35" s="30">
        <v>74864.4536441</v>
      </c>
      <c r="D35" s="30">
        <v>3964.494576</v>
      </c>
      <c r="E35" s="30">
        <v>61889.84109840001</v>
      </c>
      <c r="F35" s="30">
        <v>17287.6213593</v>
      </c>
      <c r="G35" s="30">
        <v>17673.2108409</v>
      </c>
      <c r="H35" s="30">
        <v>9158.653320300002</v>
      </c>
      <c r="I35" s="15">
        <f t="shared" si="1"/>
        <v>0</v>
      </c>
    </row>
    <row r="36" spans="1:9" ht="15">
      <c r="A36" s="13" t="s">
        <v>53</v>
      </c>
      <c r="B36" s="30"/>
      <c r="C36" s="30">
        <v>58231.002474</v>
      </c>
      <c r="D36" s="30">
        <v>0</v>
      </c>
      <c r="E36" s="30">
        <v>127810.83904559999</v>
      </c>
      <c r="F36" s="30">
        <v>10683.491412399999</v>
      </c>
      <c r="G36" s="30">
        <v>11635.2627684</v>
      </c>
      <c r="H36" s="30">
        <v>5744.2556841000005</v>
      </c>
      <c r="I36" s="15">
        <f t="shared" si="1"/>
        <v>-214104.85138449998</v>
      </c>
    </row>
    <row r="37" spans="1:9" ht="15">
      <c r="A37" s="13" t="s">
        <v>54</v>
      </c>
      <c r="B37" s="30">
        <v>72332.35093920001</v>
      </c>
      <c r="C37" s="30">
        <v>22619.8611948</v>
      </c>
      <c r="D37" s="30">
        <v>0</v>
      </c>
      <c r="E37" s="30">
        <v>35927.611538200006</v>
      </c>
      <c r="F37" s="30">
        <v>10829.928640600001</v>
      </c>
      <c r="G37" s="30">
        <v>2401.6362234999997</v>
      </c>
      <c r="H37" s="30">
        <v>553.3133421</v>
      </c>
      <c r="I37" s="15">
        <f t="shared" si="1"/>
        <v>0</v>
      </c>
    </row>
    <row r="38" spans="1:9" ht="15">
      <c r="A38" s="13" t="s">
        <v>55</v>
      </c>
      <c r="B38" s="30">
        <v>19838.3146128</v>
      </c>
      <c r="C38" s="30">
        <v>15444.448004000002</v>
      </c>
      <c r="D38" s="30">
        <v>0</v>
      </c>
      <c r="E38" s="30">
        <v>357.110775</v>
      </c>
      <c r="F38" s="30">
        <v>3423.0215577</v>
      </c>
      <c r="G38" s="30">
        <v>613.7342761</v>
      </c>
      <c r="H38" s="30">
        <v>0</v>
      </c>
      <c r="I38" s="15">
        <f t="shared" si="1"/>
        <v>0</v>
      </c>
    </row>
    <row r="39" spans="1:9" ht="15">
      <c r="A39" s="13" t="s">
        <v>56</v>
      </c>
      <c r="B39" s="30">
        <v>3310.6742013000003</v>
      </c>
      <c r="C39" s="30">
        <v>0</v>
      </c>
      <c r="D39" s="30">
        <v>0</v>
      </c>
      <c r="E39" s="30">
        <v>0</v>
      </c>
      <c r="F39" s="30">
        <v>0</v>
      </c>
      <c r="G39" s="30">
        <v>2773.341154</v>
      </c>
      <c r="H39" s="30">
        <v>537.3330473</v>
      </c>
      <c r="I39" s="15">
        <f t="shared" si="1"/>
        <v>0</v>
      </c>
    </row>
    <row r="40" spans="1:9" ht="15">
      <c r="A40" s="13" t="s">
        <v>57</v>
      </c>
      <c r="B40" s="30">
        <v>5165.1399371</v>
      </c>
      <c r="C40" s="30">
        <v>732.6988112</v>
      </c>
      <c r="D40" s="30">
        <v>0</v>
      </c>
      <c r="E40" s="30">
        <v>774.8480375</v>
      </c>
      <c r="F40" s="30">
        <v>0</v>
      </c>
      <c r="G40" s="30">
        <v>537.3330473</v>
      </c>
      <c r="H40" s="30">
        <v>3120.2600411000003</v>
      </c>
      <c r="I40" s="15">
        <f t="shared" si="1"/>
        <v>0</v>
      </c>
    </row>
    <row r="41" spans="1:9" ht="15">
      <c r="A41" s="13" t="s">
        <v>58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15">
        <f t="shared" si="1"/>
        <v>0</v>
      </c>
    </row>
    <row r="42" spans="1:9" ht="15">
      <c r="A42" s="13" t="s">
        <v>0</v>
      </c>
      <c r="B42" s="30">
        <v>17223.3188209</v>
      </c>
      <c r="C42" s="30">
        <v>0</v>
      </c>
      <c r="D42" s="30">
        <v>0</v>
      </c>
      <c r="E42" s="30">
        <v>0</v>
      </c>
      <c r="F42" s="30">
        <v>0</v>
      </c>
      <c r="G42" s="30">
        <v>9999.084877</v>
      </c>
      <c r="H42" s="30">
        <v>7224.2339439</v>
      </c>
      <c r="I42" s="15">
        <f t="shared" si="1"/>
        <v>0</v>
      </c>
    </row>
    <row r="43" spans="1:9" ht="15">
      <c r="A43" s="13" t="s">
        <v>1</v>
      </c>
      <c r="B43" s="30">
        <v>43471.4627607</v>
      </c>
      <c r="C43" s="30">
        <v>14905.6851752</v>
      </c>
      <c r="D43" s="30">
        <v>479.1310822</v>
      </c>
      <c r="E43" s="30">
        <v>16243.9039442</v>
      </c>
      <c r="F43" s="30">
        <v>479.1310822</v>
      </c>
      <c r="G43" s="30">
        <v>4067.1470962</v>
      </c>
      <c r="H43" s="30">
        <v>7296.464380699999</v>
      </c>
      <c r="I43" s="15">
        <f t="shared" si="1"/>
        <v>0</v>
      </c>
    </row>
    <row r="44" spans="1:9" ht="15">
      <c r="A44" s="13" t="s">
        <v>2</v>
      </c>
      <c r="B44" s="30">
        <v>47467.2224906</v>
      </c>
      <c r="C44" s="30">
        <v>0</v>
      </c>
      <c r="D44" s="30">
        <v>0</v>
      </c>
      <c r="E44" s="30">
        <v>13838.559352</v>
      </c>
      <c r="F44" s="30">
        <v>7603.225686</v>
      </c>
      <c r="G44" s="30">
        <v>575.0408131</v>
      </c>
      <c r="H44" s="30">
        <v>25450.3966395</v>
      </c>
      <c r="I44" s="15">
        <f t="shared" si="1"/>
        <v>0</v>
      </c>
    </row>
    <row r="45" spans="1:9" ht="15">
      <c r="A45" s="13" t="s">
        <v>3</v>
      </c>
      <c r="B45" s="30">
        <v>53463.1673517</v>
      </c>
      <c r="C45" s="30">
        <v>1915.474709</v>
      </c>
      <c r="D45" s="30">
        <v>1328.291433</v>
      </c>
      <c r="E45" s="30">
        <v>537.3330473</v>
      </c>
      <c r="F45" s="30">
        <v>0</v>
      </c>
      <c r="G45" s="30">
        <v>30383.586270699998</v>
      </c>
      <c r="H45" s="30">
        <v>19298.4818917</v>
      </c>
      <c r="I45" s="15">
        <f t="shared" si="1"/>
        <v>0</v>
      </c>
    </row>
    <row r="46" spans="1:9" ht="15">
      <c r="A46" s="13" t="s">
        <v>4</v>
      </c>
      <c r="B46" s="30">
        <v>38807.275149299996</v>
      </c>
      <c r="C46" s="30">
        <v>9999.084877</v>
      </c>
      <c r="D46" s="30">
        <v>0</v>
      </c>
      <c r="E46" s="30">
        <v>10478.215959199999</v>
      </c>
      <c r="F46" s="30">
        <v>3121.58545</v>
      </c>
      <c r="G46" s="30">
        <v>2573.6358597999997</v>
      </c>
      <c r="H46" s="30">
        <v>12634.7530033</v>
      </c>
      <c r="I46" s="15">
        <f t="shared" si="1"/>
        <v>0</v>
      </c>
    </row>
    <row r="47" spans="1:9" ht="15">
      <c r="A47" s="13" t="s">
        <v>5</v>
      </c>
      <c r="B47" s="30">
        <v>575.0408131</v>
      </c>
      <c r="C47" s="30">
        <v>0</v>
      </c>
      <c r="D47" s="30">
        <v>0</v>
      </c>
      <c r="E47" s="30">
        <v>0</v>
      </c>
      <c r="F47" s="30">
        <v>575.0408131</v>
      </c>
      <c r="G47" s="30">
        <v>0</v>
      </c>
      <c r="H47" s="30">
        <v>0</v>
      </c>
      <c r="I47" s="15">
        <f t="shared" si="1"/>
        <v>0</v>
      </c>
    </row>
    <row r="48" spans="1:9" ht="15">
      <c r="A48" s="13" t="s">
        <v>6</v>
      </c>
      <c r="B48" s="30">
        <v>41139.058466400005</v>
      </c>
      <c r="C48" s="30">
        <v>24384.0419164</v>
      </c>
      <c r="D48" s="30">
        <v>0</v>
      </c>
      <c r="E48" s="30">
        <v>15089.299528500002</v>
      </c>
      <c r="F48" s="30">
        <v>276.1618222</v>
      </c>
      <c r="G48" s="30">
        <v>1032.4444243</v>
      </c>
      <c r="H48" s="30">
        <v>357.110775</v>
      </c>
      <c r="I48" s="15">
        <f t="shared" si="1"/>
        <v>0</v>
      </c>
    </row>
    <row r="49" spans="1:9" ht="15">
      <c r="A49" s="13" t="s">
        <v>7</v>
      </c>
      <c r="B49" s="30">
        <v>52209.169850900005</v>
      </c>
      <c r="C49" s="30">
        <v>19069.8287379</v>
      </c>
      <c r="D49" s="30">
        <v>0</v>
      </c>
      <c r="E49" s="30">
        <v>29444.0402588</v>
      </c>
      <c r="F49" s="30">
        <v>3695.3008542</v>
      </c>
      <c r="G49" s="30">
        <v>0</v>
      </c>
      <c r="H49" s="30">
        <v>0</v>
      </c>
      <c r="I49" s="15">
        <f t="shared" si="1"/>
        <v>0</v>
      </c>
    </row>
    <row r="50" spans="1:9" ht="15">
      <c r="A50" s="13" t="s">
        <v>8</v>
      </c>
      <c r="B50" s="30">
        <v>378.1907371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378.1907371</v>
      </c>
      <c r="I50" s="15">
        <f t="shared" si="1"/>
        <v>0</v>
      </c>
    </row>
    <row r="51" spans="2:9" ht="6" customHeight="1">
      <c r="B51" s="15"/>
      <c r="C51" s="15"/>
      <c r="D51" s="15"/>
      <c r="E51" s="15"/>
      <c r="F51" s="15"/>
      <c r="G51" s="15"/>
      <c r="H51" s="15"/>
      <c r="I51" s="15"/>
    </row>
    <row r="52" spans="1:9" ht="6.7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>
      <c r="A53" s="13" t="s">
        <v>126</v>
      </c>
      <c r="B53" s="30">
        <v>1253951.1865454013</v>
      </c>
      <c r="C53" s="30">
        <v>527615.1887300003</v>
      </c>
      <c r="D53" s="30">
        <v>16355.5022326</v>
      </c>
      <c r="E53" s="30">
        <v>500078.4249028004</v>
      </c>
      <c r="F53" s="30">
        <v>99862.3630554</v>
      </c>
      <c r="G53" s="30">
        <v>77562.7573932</v>
      </c>
      <c r="H53" s="30">
        <v>32476.95023140002</v>
      </c>
      <c r="I53" s="15">
        <f>+B53-SUM(C53:H53)</f>
        <v>0</v>
      </c>
    </row>
    <row r="54" spans="2:8" ht="15">
      <c r="B54" s="20"/>
      <c r="C54" s="20"/>
      <c r="D54" s="20"/>
      <c r="E54" s="20"/>
      <c r="F54" s="20"/>
      <c r="G54" s="20"/>
      <c r="H54" s="20"/>
    </row>
    <row r="55" spans="1:9" ht="15">
      <c r="A55" s="13" t="s">
        <v>35</v>
      </c>
      <c r="B55" s="30">
        <v>716128.210438201</v>
      </c>
      <c r="C55" s="30">
        <v>354704.9247592001</v>
      </c>
      <c r="D55" s="30">
        <v>6146.598425</v>
      </c>
      <c r="E55" s="30">
        <v>330334.79664400005</v>
      </c>
      <c r="F55" s="30">
        <v>23637.644771000003</v>
      </c>
      <c r="G55" s="30">
        <v>1304.245839</v>
      </c>
      <c r="H55" s="30">
        <v>0</v>
      </c>
      <c r="I55" s="15">
        <f aca="true" t="shared" si="2" ref="I55:I76">+B55-SUM(C55:H55)</f>
        <v>0</v>
      </c>
    </row>
    <row r="56" spans="1:9" ht="15">
      <c r="A56" s="13" t="s">
        <v>36</v>
      </c>
      <c r="B56" s="30">
        <v>6035.035348</v>
      </c>
      <c r="C56" s="30">
        <v>6035.035348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15">
        <f t="shared" si="2"/>
        <v>0</v>
      </c>
    </row>
    <row r="57" spans="1:9" ht="15">
      <c r="A57" s="13" t="s">
        <v>49</v>
      </c>
      <c r="B57" s="30">
        <v>30160.7465092</v>
      </c>
      <c r="C57" s="30">
        <v>16221.273782</v>
      </c>
      <c r="D57" s="30">
        <v>479.1310822</v>
      </c>
      <c r="E57" s="30">
        <v>3890.14656</v>
      </c>
      <c r="F57" s="30">
        <v>6448.609635</v>
      </c>
      <c r="G57" s="30">
        <v>3121.58545</v>
      </c>
      <c r="H57" s="30">
        <v>0</v>
      </c>
      <c r="I57" s="15">
        <f t="shared" si="2"/>
        <v>0</v>
      </c>
    </row>
    <row r="58" spans="1:9" ht="15">
      <c r="A58" s="13" t="s">
        <v>50</v>
      </c>
      <c r="B58" s="30">
        <v>6035.035348</v>
      </c>
      <c r="C58" s="30">
        <v>0</v>
      </c>
      <c r="D58" s="30">
        <v>0</v>
      </c>
      <c r="E58" s="30">
        <v>6035.035348</v>
      </c>
      <c r="F58" s="30">
        <v>0</v>
      </c>
      <c r="G58" s="30">
        <v>0</v>
      </c>
      <c r="H58" s="30">
        <v>0</v>
      </c>
      <c r="I58" s="15">
        <f t="shared" si="2"/>
        <v>0</v>
      </c>
    </row>
    <row r="59" spans="1:9" ht="15">
      <c r="A59" s="13" t="s">
        <v>51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15">
        <f t="shared" si="2"/>
        <v>0</v>
      </c>
    </row>
    <row r="60" spans="1:9" ht="15">
      <c r="A60" s="13" t="s">
        <v>52</v>
      </c>
      <c r="B60" s="30">
        <v>27045.7763519</v>
      </c>
      <c r="C60" s="30">
        <v>8919.939579</v>
      </c>
      <c r="D60" s="30">
        <v>0</v>
      </c>
      <c r="E60" s="30">
        <v>16375.928829100001</v>
      </c>
      <c r="F60" s="30">
        <v>898.7053085</v>
      </c>
      <c r="G60" s="30">
        <v>276.1618222</v>
      </c>
      <c r="H60" s="30">
        <v>575.0408131</v>
      </c>
      <c r="I60" s="15">
        <f t="shared" si="2"/>
        <v>0</v>
      </c>
    </row>
    <row r="61" spans="1:9" ht="15">
      <c r="A61" s="13" t="s">
        <v>53</v>
      </c>
      <c r="B61" s="30">
        <v>184912.56767100006</v>
      </c>
      <c r="C61" s="30">
        <v>65153.006790399995</v>
      </c>
      <c r="D61" s="30">
        <v>8575.156674400001</v>
      </c>
      <c r="E61" s="30">
        <v>48542.121150499996</v>
      </c>
      <c r="F61" s="30">
        <v>31409.3019192</v>
      </c>
      <c r="G61" s="30">
        <v>27296.0727496</v>
      </c>
      <c r="H61" s="30">
        <v>3936.9083868999996</v>
      </c>
      <c r="I61" s="15">
        <f t="shared" si="2"/>
        <v>0</v>
      </c>
    </row>
    <row r="62" spans="1:9" ht="15">
      <c r="A62" s="13" t="s">
        <v>54</v>
      </c>
      <c r="B62" s="30">
        <v>7973.237919</v>
      </c>
      <c r="C62" s="30">
        <v>0</v>
      </c>
      <c r="D62" s="30">
        <v>0</v>
      </c>
      <c r="E62" s="30">
        <v>7973.237919</v>
      </c>
      <c r="F62" s="30">
        <v>0</v>
      </c>
      <c r="G62" s="30">
        <v>0</v>
      </c>
      <c r="H62" s="30">
        <v>0</v>
      </c>
      <c r="I62" s="15">
        <f t="shared" si="2"/>
        <v>0</v>
      </c>
    </row>
    <row r="63" spans="1:9" ht="15">
      <c r="A63" s="13" t="s">
        <v>55</v>
      </c>
      <c r="B63" s="30">
        <v>28425.4190173</v>
      </c>
      <c r="C63" s="30">
        <v>7752.855474</v>
      </c>
      <c r="D63" s="30">
        <v>0</v>
      </c>
      <c r="E63" s="30">
        <v>10099.773667000001</v>
      </c>
      <c r="F63" s="30">
        <v>9743.314712</v>
      </c>
      <c r="G63" s="30">
        <v>829.4751643</v>
      </c>
      <c r="H63" s="30">
        <v>0</v>
      </c>
      <c r="I63" s="15">
        <f t="shared" si="2"/>
        <v>0</v>
      </c>
    </row>
    <row r="64" spans="1:9" ht="15">
      <c r="A64" s="13" t="s">
        <v>56</v>
      </c>
      <c r="B64" s="30">
        <v>1422.8955588</v>
      </c>
      <c r="C64" s="30">
        <v>0</v>
      </c>
      <c r="D64" s="30">
        <v>0</v>
      </c>
      <c r="E64" s="30">
        <v>0</v>
      </c>
      <c r="F64" s="30">
        <v>0</v>
      </c>
      <c r="G64" s="30">
        <v>847.8547457</v>
      </c>
      <c r="H64" s="30">
        <v>575.0408131</v>
      </c>
      <c r="I64" s="15">
        <f t="shared" si="2"/>
        <v>0</v>
      </c>
    </row>
    <row r="65" spans="1:9" ht="15">
      <c r="A65" s="13" t="s">
        <v>57</v>
      </c>
      <c r="B65" s="30">
        <v>5826.476639999999</v>
      </c>
      <c r="C65" s="30">
        <v>0</v>
      </c>
      <c r="D65" s="30">
        <v>0</v>
      </c>
      <c r="E65" s="30">
        <v>847.8547457</v>
      </c>
      <c r="F65" s="30">
        <v>0</v>
      </c>
      <c r="G65" s="30">
        <v>537.3330473</v>
      </c>
      <c r="H65" s="30">
        <v>4441.288846999999</v>
      </c>
      <c r="I65" s="15">
        <f t="shared" si="2"/>
        <v>0</v>
      </c>
    </row>
    <row r="66" spans="1:9" ht="15">
      <c r="A66" s="13" t="s">
        <v>58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15">
        <f t="shared" si="2"/>
        <v>0</v>
      </c>
    </row>
    <row r="67" spans="1:9" ht="15">
      <c r="A67" s="13" t="s">
        <v>0</v>
      </c>
      <c r="B67" s="30">
        <v>378.1907371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378.1907371</v>
      </c>
      <c r="I67" s="15">
        <f t="shared" si="2"/>
        <v>0</v>
      </c>
    </row>
    <row r="68" spans="1:9" ht="15">
      <c r="A68" s="13" t="s">
        <v>1</v>
      </c>
      <c r="B68" s="30">
        <v>17751.940350999997</v>
      </c>
      <c r="C68" s="30">
        <v>1304.245839</v>
      </c>
      <c r="D68" s="30">
        <v>0</v>
      </c>
      <c r="E68" s="30">
        <v>9999.084877</v>
      </c>
      <c r="F68" s="30">
        <v>0</v>
      </c>
      <c r="G68" s="30">
        <v>6448.609635</v>
      </c>
      <c r="H68" s="30">
        <v>0</v>
      </c>
      <c r="I68" s="15">
        <f t="shared" si="2"/>
        <v>0</v>
      </c>
    </row>
    <row r="69" spans="1:9" ht="15">
      <c r="A69" s="13" t="s">
        <v>2</v>
      </c>
      <c r="B69" s="30">
        <v>12001.555673699999</v>
      </c>
      <c r="C69" s="30">
        <v>0</v>
      </c>
      <c r="D69" s="30">
        <v>0</v>
      </c>
      <c r="E69" s="30">
        <v>0</v>
      </c>
      <c r="F69" s="30">
        <v>0</v>
      </c>
      <c r="G69" s="30">
        <v>2002.4707967</v>
      </c>
      <c r="H69" s="30">
        <v>9999.084877</v>
      </c>
      <c r="I69" s="15">
        <f t="shared" si="2"/>
        <v>0</v>
      </c>
    </row>
    <row r="70" spans="1:9" ht="15">
      <c r="A70" s="13" t="s">
        <v>3</v>
      </c>
      <c r="B70" s="30">
        <v>13515.9345129</v>
      </c>
      <c r="C70" s="30">
        <v>1328.291433</v>
      </c>
      <c r="D70" s="30">
        <v>0</v>
      </c>
      <c r="E70" s="30">
        <v>479.1310822</v>
      </c>
      <c r="F70" s="30">
        <v>0</v>
      </c>
      <c r="G70" s="30">
        <v>3694.3857903</v>
      </c>
      <c r="H70" s="30">
        <v>8014.126207400001</v>
      </c>
      <c r="I70" s="15">
        <f t="shared" si="2"/>
        <v>0</v>
      </c>
    </row>
    <row r="71" spans="1:9" ht="15">
      <c r="A71" s="13" t="s">
        <v>4</v>
      </c>
      <c r="B71" s="30">
        <v>44585.706216499995</v>
      </c>
      <c r="C71" s="30">
        <v>6804.720198</v>
      </c>
      <c r="D71" s="30">
        <v>0</v>
      </c>
      <c r="E71" s="30">
        <v>4830.27523</v>
      </c>
      <c r="F71" s="30">
        <v>0</v>
      </c>
      <c r="G71" s="30">
        <v>28393.441238699997</v>
      </c>
      <c r="H71" s="30">
        <v>4557.269549799999</v>
      </c>
      <c r="I71" s="15">
        <f t="shared" si="2"/>
        <v>0</v>
      </c>
    </row>
    <row r="72" spans="1:9" ht="15">
      <c r="A72" s="13" t="s">
        <v>5</v>
      </c>
      <c r="B72" s="30">
        <v>1915.474709</v>
      </c>
      <c r="C72" s="30">
        <v>1915.474709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15">
        <f t="shared" si="2"/>
        <v>0</v>
      </c>
    </row>
    <row r="73" spans="1:9" ht="15">
      <c r="A73" s="13" t="s">
        <v>6</v>
      </c>
      <c r="B73" s="30">
        <v>37593.0705775</v>
      </c>
      <c r="C73" s="30">
        <v>8607.3350725</v>
      </c>
      <c r="D73" s="30">
        <v>0</v>
      </c>
      <c r="E73" s="30">
        <v>14103.581685599998</v>
      </c>
      <c r="F73" s="30">
        <v>14053.459662000001</v>
      </c>
      <c r="G73" s="30">
        <v>828.6941574</v>
      </c>
      <c r="H73" s="30">
        <v>0</v>
      </c>
      <c r="I73" s="15">
        <f t="shared" si="2"/>
        <v>0</v>
      </c>
    </row>
    <row r="74" spans="1:9" ht="15">
      <c r="A74" s="13" t="s">
        <v>7</v>
      </c>
      <c r="B74" s="30">
        <v>112243.9129663</v>
      </c>
      <c r="C74" s="30">
        <v>48868.085745899996</v>
      </c>
      <c r="D74" s="30">
        <v>1154.616051</v>
      </c>
      <c r="E74" s="30">
        <v>46567.457164700005</v>
      </c>
      <c r="F74" s="30">
        <v>13671.3270477</v>
      </c>
      <c r="G74" s="30">
        <v>1982.426957</v>
      </c>
      <c r="H74" s="30">
        <v>0</v>
      </c>
      <c r="I74" s="15">
        <f t="shared" si="2"/>
        <v>0</v>
      </c>
    </row>
    <row r="75" spans="1:9" ht="15">
      <c r="A75" s="13" t="s">
        <v>8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15">
        <f t="shared" si="2"/>
        <v>0</v>
      </c>
    </row>
    <row r="76" spans="1:9" ht="15">
      <c r="A76" s="99"/>
      <c r="B76" s="100"/>
      <c r="C76" s="100"/>
      <c r="D76" s="100"/>
      <c r="E76" s="100"/>
      <c r="F76" s="100"/>
      <c r="G76" s="100"/>
      <c r="H76" s="100"/>
      <c r="I76" s="15">
        <f t="shared" si="2"/>
        <v>0</v>
      </c>
    </row>
    <row r="77" spans="1:8" ht="15">
      <c r="A77" s="14"/>
      <c r="B77" s="14"/>
      <c r="C77" s="14"/>
      <c r="D77" s="14"/>
      <c r="E77" s="14"/>
      <c r="F77" s="14"/>
      <c r="G77" s="14"/>
      <c r="H77" s="14"/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  <rowBreaks count="2" manualBreakCount="2">
    <brk id="26" max="7" man="1"/>
    <brk id="5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31.57421875" style="127" customWidth="1"/>
    <col min="2" max="6" width="10.28125" style="127" customWidth="1"/>
    <col min="7" max="9" width="14.57421875" style="127" customWidth="1"/>
    <col min="10" max="16384" width="11.421875" style="127" customWidth="1"/>
  </cols>
  <sheetData>
    <row r="1" ht="12.75">
      <c r="A1" s="126" t="s">
        <v>120</v>
      </c>
    </row>
    <row r="2" ht="12.75">
      <c r="A2" s="126"/>
    </row>
    <row r="3" spans="1:8" ht="12.75">
      <c r="A3" s="149"/>
      <c r="B3" s="145"/>
      <c r="C3" s="216" t="s">
        <v>149</v>
      </c>
      <c r="D3" s="216"/>
      <c r="E3" s="216" t="s">
        <v>294</v>
      </c>
      <c r="F3" s="216"/>
      <c r="G3" s="150" t="s">
        <v>258</v>
      </c>
      <c r="H3" s="150" t="s">
        <v>261</v>
      </c>
    </row>
    <row r="4" spans="1:8" ht="15" customHeight="1">
      <c r="A4" s="150"/>
      <c r="B4" s="150" t="s">
        <v>9</v>
      </c>
      <c r="C4" s="150" t="s">
        <v>78</v>
      </c>
      <c r="D4" s="150" t="s">
        <v>79</v>
      </c>
      <c r="E4" s="150" t="s">
        <v>81</v>
      </c>
      <c r="F4" s="150" t="s">
        <v>80</v>
      </c>
      <c r="G4" s="140" t="s">
        <v>260</v>
      </c>
      <c r="H4" s="140" t="s">
        <v>262</v>
      </c>
    </row>
    <row r="5" spans="1:8" ht="15">
      <c r="A5" s="150"/>
      <c r="B5" s="150"/>
      <c r="C5" s="150"/>
      <c r="D5" s="150"/>
      <c r="E5" s="150"/>
      <c r="F5" s="150"/>
      <c r="G5" s="140" t="s">
        <v>259</v>
      </c>
      <c r="H5" s="140" t="s">
        <v>259</v>
      </c>
    </row>
    <row r="6" spans="1:8" ht="12.75">
      <c r="A6" s="130" t="s">
        <v>29</v>
      </c>
      <c r="B6" s="131">
        <v>2830960.496669081</v>
      </c>
      <c r="C6" s="131">
        <v>1577009.3101237002</v>
      </c>
      <c r="D6" s="131">
        <v>1253951.1865454013</v>
      </c>
      <c r="E6" s="131">
        <v>493307.49553580116</v>
      </c>
      <c r="F6" s="131">
        <v>2337653.001133293</v>
      </c>
      <c r="G6" s="131">
        <v>1620421.2636627005</v>
      </c>
      <c r="H6" s="131">
        <v>1210539.2330064017</v>
      </c>
    </row>
    <row r="7" spans="1:8" ht="12.75">
      <c r="A7" s="130"/>
      <c r="B7" s="130"/>
      <c r="C7" s="130"/>
      <c r="D7" s="130"/>
      <c r="E7" s="130"/>
      <c r="F7" s="130"/>
      <c r="G7" s="130"/>
      <c r="H7" s="130"/>
    </row>
    <row r="8" spans="1:8" ht="12.75">
      <c r="A8" s="130" t="s">
        <v>165</v>
      </c>
      <c r="B8" s="131">
        <v>1920580.0525040992</v>
      </c>
      <c r="C8" s="131">
        <v>1045843.9198964007</v>
      </c>
      <c r="D8" s="131">
        <v>874736.1326077001</v>
      </c>
      <c r="E8" s="131">
        <v>353222.7359215002</v>
      </c>
      <c r="F8" s="131">
        <v>1567357.3165826001</v>
      </c>
      <c r="G8" s="131">
        <v>1037514.9255973004</v>
      </c>
      <c r="H8" s="131">
        <v>883065.1269068018</v>
      </c>
    </row>
    <row r="9" spans="1:8" ht="12.75">
      <c r="A9" s="130" t="s">
        <v>65</v>
      </c>
      <c r="B9" s="131">
        <v>48578.189883600004</v>
      </c>
      <c r="C9" s="131">
        <v>30090.6745685</v>
      </c>
      <c r="D9" s="131">
        <v>18487.5153151</v>
      </c>
      <c r="E9" s="131">
        <v>9428.227406599999</v>
      </c>
      <c r="F9" s="131">
        <v>39149.962477</v>
      </c>
      <c r="G9" s="131">
        <v>20032.879297</v>
      </c>
      <c r="H9" s="131">
        <v>28545.3105866</v>
      </c>
    </row>
    <row r="10" spans="1:8" ht="12.75">
      <c r="A10" s="130" t="s">
        <v>66</v>
      </c>
      <c r="B10" s="131">
        <v>731186.0092701006</v>
      </c>
      <c r="C10" s="131">
        <v>452424.9629466002</v>
      </c>
      <c r="D10" s="131">
        <v>278761.0463235</v>
      </c>
      <c r="E10" s="131">
        <v>118412.58742649999</v>
      </c>
      <c r="F10" s="131">
        <v>612773.4218436006</v>
      </c>
      <c r="G10" s="131">
        <v>495328.01442340045</v>
      </c>
      <c r="H10" s="131">
        <v>235857.99484670008</v>
      </c>
    </row>
    <row r="11" spans="1:8" ht="12.75">
      <c r="A11" s="130" t="s">
        <v>67</v>
      </c>
      <c r="B11" s="131">
        <v>28713.955553</v>
      </c>
      <c r="C11" s="131">
        <v>23883.680323</v>
      </c>
      <c r="D11" s="131">
        <v>4830.27523</v>
      </c>
      <c r="E11" s="131">
        <v>0</v>
      </c>
      <c r="F11" s="131">
        <v>28713.955553</v>
      </c>
      <c r="G11" s="131">
        <v>12677.539482</v>
      </c>
      <c r="H11" s="131">
        <v>16036.416071</v>
      </c>
    </row>
    <row r="12" spans="1:8" ht="12.75">
      <c r="A12" s="130" t="s">
        <v>68</v>
      </c>
      <c r="B12" s="131">
        <v>87411.46376829999</v>
      </c>
      <c r="C12" s="131">
        <v>15105.5219292</v>
      </c>
      <c r="D12" s="131">
        <v>72305.9418391</v>
      </c>
      <c r="E12" s="131">
        <v>12243.9447812</v>
      </c>
      <c r="F12" s="131">
        <v>75167.51898709999</v>
      </c>
      <c r="G12" s="131">
        <v>50037.629633000004</v>
      </c>
      <c r="H12" s="131">
        <v>37373.8341353</v>
      </c>
    </row>
    <row r="13" spans="1:8" ht="12.75">
      <c r="A13" s="130" t="s">
        <v>69</v>
      </c>
      <c r="B13" s="131">
        <v>14490.825690000001</v>
      </c>
      <c r="C13" s="131">
        <v>9660.55046</v>
      </c>
      <c r="D13" s="131">
        <v>4830.27523</v>
      </c>
      <c r="E13" s="131">
        <v>0</v>
      </c>
      <c r="F13" s="131">
        <v>14490.825690000001</v>
      </c>
      <c r="G13" s="131">
        <v>4830.27523</v>
      </c>
      <c r="H13" s="131">
        <v>9660.55046</v>
      </c>
    </row>
    <row r="14" spans="1:8" ht="12.75">
      <c r="A14" s="129"/>
      <c r="B14" s="129"/>
      <c r="C14" s="129"/>
      <c r="D14" s="129"/>
      <c r="E14" s="129"/>
      <c r="F14" s="129"/>
      <c r="G14" s="129"/>
      <c r="H14" s="129"/>
    </row>
    <row r="15" spans="1:8" s="133" customFormat="1" ht="12.75">
      <c r="A15" s="132"/>
      <c r="B15" s="132"/>
      <c r="C15" s="132"/>
      <c r="D15" s="132"/>
      <c r="E15" s="132"/>
      <c r="F15" s="132"/>
      <c r="G15" s="132"/>
      <c r="H15" s="132"/>
    </row>
    <row r="16" spans="1:8" s="133" customFormat="1" ht="12.75">
      <c r="A16" s="132"/>
      <c r="B16" s="132"/>
      <c r="C16" s="132"/>
      <c r="D16" s="132"/>
      <c r="E16" s="132"/>
      <c r="F16" s="132"/>
      <c r="G16" s="132"/>
      <c r="H16" s="132"/>
    </row>
    <row r="17" ht="12.75">
      <c r="A17" s="134" t="s">
        <v>291</v>
      </c>
    </row>
    <row r="18" ht="12.75">
      <c r="A18" s="143"/>
    </row>
    <row r="19" spans="1:9" ht="15">
      <c r="A19" s="144"/>
      <c r="B19" s="145"/>
      <c r="C19" s="145"/>
      <c r="D19" s="145"/>
      <c r="E19" s="145"/>
      <c r="F19" s="145"/>
      <c r="G19" s="145"/>
      <c r="H19" s="140" t="s">
        <v>258</v>
      </c>
      <c r="I19" s="140" t="s">
        <v>261</v>
      </c>
    </row>
    <row r="20" spans="1:9" ht="15">
      <c r="A20" s="146"/>
      <c r="B20" s="146"/>
      <c r="C20" s="217" t="s">
        <v>149</v>
      </c>
      <c r="D20" s="217"/>
      <c r="E20" s="217"/>
      <c r="F20" s="217" t="s">
        <v>150</v>
      </c>
      <c r="G20" s="217"/>
      <c r="H20" s="140" t="s">
        <v>260</v>
      </c>
      <c r="I20" s="140" t="s">
        <v>262</v>
      </c>
    </row>
    <row r="21" spans="1:9" ht="15">
      <c r="A21" s="146"/>
      <c r="B21" s="146"/>
      <c r="C21" s="147" t="s">
        <v>9</v>
      </c>
      <c r="D21" s="147" t="s">
        <v>78</v>
      </c>
      <c r="E21" s="147" t="s">
        <v>79</v>
      </c>
      <c r="F21" s="148" t="s">
        <v>81</v>
      </c>
      <c r="G21" s="148" t="s">
        <v>80</v>
      </c>
      <c r="H21" s="140" t="s">
        <v>259</v>
      </c>
      <c r="I21" s="140" t="s">
        <v>259</v>
      </c>
    </row>
    <row r="22" spans="1:9" ht="12.75">
      <c r="A22" s="136" t="s">
        <v>153</v>
      </c>
      <c r="B22" s="136" t="s">
        <v>9</v>
      </c>
      <c r="C22" s="151">
        <f>C24+C25+C26+C27+C28+C29</f>
        <v>6610639.734872508</v>
      </c>
      <c r="D22" s="151">
        <f aca="true" t="shared" si="0" ref="D22:I22">D24+D25+D26+D27+D28+D29</f>
        <v>3115870.3708769013</v>
      </c>
      <c r="E22" s="151">
        <f t="shared" si="0"/>
        <v>3494769.363995604</v>
      </c>
      <c r="F22" s="151">
        <f t="shared" si="0"/>
        <v>909649.2773983995</v>
      </c>
      <c r="G22" s="151">
        <f t="shared" si="0"/>
        <v>5700990.457474108</v>
      </c>
      <c r="H22" s="151">
        <f t="shared" si="0"/>
        <v>4104155.912455405</v>
      </c>
      <c r="I22" s="151">
        <f t="shared" si="0"/>
        <v>2506483.822417101</v>
      </c>
    </row>
    <row r="23" spans="1:9" ht="11.25" customHeight="1">
      <c r="A23" s="136"/>
      <c r="B23" s="136"/>
      <c r="C23" s="137"/>
      <c r="D23" s="137"/>
      <c r="E23" s="137"/>
      <c r="F23" s="137"/>
      <c r="G23" s="137"/>
      <c r="H23" s="137"/>
      <c r="I23" s="137"/>
    </row>
    <row r="24" spans="1:9" ht="12.75">
      <c r="A24" s="215" t="s">
        <v>15</v>
      </c>
      <c r="B24" s="138" t="s">
        <v>151</v>
      </c>
      <c r="C24" s="139">
        <v>1334411.1227602006</v>
      </c>
      <c r="D24" s="139">
        <v>708221.2260584005</v>
      </c>
      <c r="E24" s="139">
        <v>626189.8967018009</v>
      </c>
      <c r="F24" s="139">
        <v>246726.0431200001</v>
      </c>
      <c r="G24" s="139">
        <v>1087685.0796402008</v>
      </c>
      <c r="H24" s="139">
        <v>760061.5274604011</v>
      </c>
      <c r="I24" s="139">
        <v>574349.5952998</v>
      </c>
    </row>
    <row r="25" spans="1:9" ht="12.75">
      <c r="A25" s="215"/>
      <c r="B25" s="138" t="s">
        <v>252</v>
      </c>
      <c r="C25" s="139">
        <v>1496549.3739088997</v>
      </c>
      <c r="D25" s="139">
        <v>868788.0840653003</v>
      </c>
      <c r="E25" s="139">
        <v>627761.2898436004</v>
      </c>
      <c r="F25" s="139">
        <v>246581.4524157998</v>
      </c>
      <c r="G25" s="139">
        <v>1249967.921493101</v>
      </c>
      <c r="H25" s="139">
        <v>860359.7362023008</v>
      </c>
      <c r="I25" s="139">
        <v>636189.6377066005</v>
      </c>
    </row>
    <row r="26" spans="1:9" ht="12.75">
      <c r="A26" s="215" t="s">
        <v>16</v>
      </c>
      <c r="B26" s="138" t="s">
        <v>151</v>
      </c>
      <c r="C26" s="139">
        <v>252055.5162359999</v>
      </c>
      <c r="D26" s="139">
        <v>141058.00877339998</v>
      </c>
      <c r="E26" s="139">
        <v>110997.5074626</v>
      </c>
      <c r="F26" s="139">
        <v>49532.1449839</v>
      </c>
      <c r="G26" s="139">
        <v>202523.37125209995</v>
      </c>
      <c r="H26" s="139">
        <v>145661.9593904</v>
      </c>
      <c r="I26" s="139">
        <v>106393.55684559997</v>
      </c>
    </row>
    <row r="27" spans="1:9" ht="12.75">
      <c r="A27" s="215"/>
      <c r="B27" s="138" t="s">
        <v>252</v>
      </c>
      <c r="C27" s="139">
        <v>178103.4275871</v>
      </c>
      <c r="D27" s="139">
        <v>91778.2495374</v>
      </c>
      <c r="E27" s="139">
        <v>86325.17804969999</v>
      </c>
      <c r="F27" s="139">
        <v>43578.22452509999</v>
      </c>
      <c r="G27" s="139">
        <v>134525.203062</v>
      </c>
      <c r="H27" s="139">
        <v>133466.9070524</v>
      </c>
      <c r="I27" s="139">
        <v>44636.5205347</v>
      </c>
    </row>
    <row r="28" spans="1:9" ht="12.75">
      <c r="A28" s="215" t="s">
        <v>254</v>
      </c>
      <c r="B28" s="138" t="s">
        <v>151</v>
      </c>
      <c r="C28" s="139">
        <v>1549743.1291964038</v>
      </c>
      <c r="D28" s="139">
        <v>681302.0150628006</v>
      </c>
      <c r="E28" s="139">
        <v>868441.1141336005</v>
      </c>
      <c r="F28" s="139">
        <v>202073.3855779998</v>
      </c>
      <c r="G28" s="139">
        <v>1347669.7436184029</v>
      </c>
      <c r="H28" s="139">
        <v>823967.4938166009</v>
      </c>
      <c r="I28" s="139">
        <v>725775.6353798003</v>
      </c>
    </row>
    <row r="29" spans="1:9" ht="12.75">
      <c r="A29" s="215"/>
      <c r="B29" s="174" t="s">
        <v>252</v>
      </c>
      <c r="C29" s="139">
        <v>1799777.1651839039</v>
      </c>
      <c r="D29" s="139">
        <v>624722.7873796001</v>
      </c>
      <c r="E29" s="139">
        <v>1175054.3778043021</v>
      </c>
      <c r="F29" s="139">
        <v>121158.02677559994</v>
      </c>
      <c r="G29" s="139">
        <v>1678619.138408303</v>
      </c>
      <c r="H29" s="139">
        <v>1380638.2885333023</v>
      </c>
      <c r="I29" s="139">
        <v>419138.87665060017</v>
      </c>
    </row>
    <row r="30" spans="1:9" ht="12.75">
      <c r="A30" s="135"/>
      <c r="B30" s="135"/>
      <c r="C30" s="135"/>
      <c r="D30" s="135"/>
      <c r="E30" s="135"/>
      <c r="F30" s="135"/>
      <c r="G30" s="135"/>
      <c r="H30" s="135"/>
      <c r="I30" s="135"/>
    </row>
    <row r="32" ht="18.75" customHeight="1"/>
    <row r="34" ht="15.75" customHeight="1"/>
    <row r="35" ht="15.75" customHeight="1"/>
  </sheetData>
  <sheetProtection/>
  <mergeCells count="7">
    <mergeCell ref="A24:A25"/>
    <mergeCell ref="A26:A27"/>
    <mergeCell ref="A28:A29"/>
    <mergeCell ref="C3:D3"/>
    <mergeCell ref="E3:F3"/>
    <mergeCell ref="C20:E20"/>
    <mergeCell ref="F20:G20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54.140625" style="0" customWidth="1"/>
  </cols>
  <sheetData>
    <row r="1" ht="15.75">
      <c r="A1" s="105" t="s">
        <v>292</v>
      </c>
    </row>
    <row r="2" spans="1:10" ht="15">
      <c r="A2" s="157"/>
      <c r="B2" s="218" t="s">
        <v>263</v>
      </c>
      <c r="C2" s="218"/>
      <c r="D2" s="218"/>
      <c r="E2" s="218" t="s">
        <v>264</v>
      </c>
      <c r="F2" s="219"/>
      <c r="G2" s="218" t="s">
        <v>265</v>
      </c>
      <c r="H2" s="219"/>
      <c r="I2" s="127"/>
      <c r="J2" s="127"/>
    </row>
    <row r="3" spans="1:10" ht="15">
      <c r="A3" s="157"/>
      <c r="B3" s="157" t="s">
        <v>266</v>
      </c>
      <c r="C3" s="157" t="s">
        <v>267</v>
      </c>
      <c r="D3" s="157" t="s">
        <v>268</v>
      </c>
      <c r="E3" s="157" t="s">
        <v>267</v>
      </c>
      <c r="F3" s="157" t="s">
        <v>268</v>
      </c>
      <c r="G3" s="157" t="s">
        <v>267</v>
      </c>
      <c r="H3" s="157" t="s">
        <v>268</v>
      </c>
      <c r="I3" s="127"/>
      <c r="J3" s="127"/>
    </row>
    <row r="4" spans="1:8" ht="15">
      <c r="A4" s="110" t="s">
        <v>29</v>
      </c>
      <c r="B4" s="121">
        <v>2830960.496669081</v>
      </c>
      <c r="C4" s="121">
        <v>2340032.5980699915</v>
      </c>
      <c r="D4" s="121">
        <v>490927.8985991002</v>
      </c>
      <c r="E4" s="121">
        <v>1239603.2866063009</v>
      </c>
      <c r="F4" s="121">
        <v>337406.02351740014</v>
      </c>
      <c r="G4" s="121">
        <v>1100429.311463701</v>
      </c>
      <c r="H4" s="121">
        <v>153521.87508170004</v>
      </c>
    </row>
    <row r="5" spans="1:8" ht="7.5" customHeight="1">
      <c r="A5" s="110"/>
      <c r="B5" s="110"/>
      <c r="C5" s="110"/>
      <c r="D5" s="110"/>
      <c r="E5" s="110"/>
      <c r="F5" s="110"/>
      <c r="G5" s="110"/>
      <c r="H5" s="110"/>
    </row>
    <row r="6" spans="1:8" ht="15">
      <c r="A6" s="110" t="s">
        <v>35</v>
      </c>
      <c r="B6" s="121">
        <v>1323652.4729422017</v>
      </c>
      <c r="C6" s="121">
        <v>1306732.9189962016</v>
      </c>
      <c r="D6" s="121">
        <v>16919.553946</v>
      </c>
      <c r="E6" s="121">
        <v>590604.7085580006</v>
      </c>
      <c r="F6" s="121">
        <v>16919.553946</v>
      </c>
      <c r="G6" s="121">
        <v>716128.210438201</v>
      </c>
      <c r="H6" s="121">
        <v>0</v>
      </c>
    </row>
    <row r="7" spans="1:8" ht="15">
      <c r="A7" s="110" t="s">
        <v>36</v>
      </c>
      <c r="B7" s="121">
        <v>79657.34788979999</v>
      </c>
      <c r="C7" s="121">
        <v>64825.6366275</v>
      </c>
      <c r="D7" s="121">
        <v>14831.7112623</v>
      </c>
      <c r="E7" s="121">
        <v>58790.6012795</v>
      </c>
      <c r="F7" s="121">
        <v>14831.7112623</v>
      </c>
      <c r="G7" s="121">
        <v>6035.035348</v>
      </c>
      <c r="H7" s="121">
        <v>0</v>
      </c>
    </row>
    <row r="8" spans="1:8" ht="15">
      <c r="A8" s="110" t="s">
        <v>49</v>
      </c>
      <c r="B8" s="121">
        <v>126885.90773569998</v>
      </c>
      <c r="C8" s="121">
        <v>104554.5917811</v>
      </c>
      <c r="D8" s="121">
        <v>22331.3159546</v>
      </c>
      <c r="E8" s="121">
        <v>76980.1952501</v>
      </c>
      <c r="F8" s="121">
        <v>19744.9659764</v>
      </c>
      <c r="G8" s="121">
        <v>27574.396531</v>
      </c>
      <c r="H8" s="121">
        <v>2586.3499782</v>
      </c>
    </row>
    <row r="9" spans="1:8" ht="15">
      <c r="A9" s="110" t="s">
        <v>50</v>
      </c>
      <c r="B9" s="121">
        <v>10470.9061077</v>
      </c>
      <c r="C9" s="121">
        <v>6035.035348</v>
      </c>
      <c r="D9" s="121">
        <v>4435.870759699999</v>
      </c>
      <c r="E9" s="121">
        <v>0</v>
      </c>
      <c r="F9" s="121">
        <v>4435.870759699999</v>
      </c>
      <c r="G9" s="121">
        <v>6035.035348</v>
      </c>
      <c r="H9" s="121">
        <v>0</v>
      </c>
    </row>
    <row r="10" spans="1:8" ht="15">
      <c r="A10" s="110" t="s">
        <v>51</v>
      </c>
      <c r="B10" s="121">
        <v>378.1907371</v>
      </c>
      <c r="C10" s="121">
        <v>0</v>
      </c>
      <c r="D10" s="121">
        <v>378.1907371</v>
      </c>
      <c r="E10" s="121">
        <v>0</v>
      </c>
      <c r="F10" s="121">
        <v>378.1907371</v>
      </c>
      <c r="G10" s="121">
        <v>0</v>
      </c>
      <c r="H10" s="121">
        <v>0</v>
      </c>
    </row>
    <row r="11" spans="1:8" ht="15">
      <c r="A11" s="110" t="s">
        <v>52</v>
      </c>
      <c r="B11" s="121">
        <v>211884.0511909001</v>
      </c>
      <c r="C11" s="121">
        <v>204437.12231270006</v>
      </c>
      <c r="D11" s="121">
        <v>7446.9288782</v>
      </c>
      <c r="E11" s="121">
        <v>178242.5485961</v>
      </c>
      <c r="F11" s="121">
        <v>6595.7262429</v>
      </c>
      <c r="G11" s="121">
        <v>26194.5737166</v>
      </c>
      <c r="H11" s="121">
        <v>851.2026353000001</v>
      </c>
    </row>
    <row r="12" spans="1:8" ht="15">
      <c r="A12" s="110" t="s">
        <v>53</v>
      </c>
      <c r="B12" s="121">
        <v>399017.41905550024</v>
      </c>
      <c r="C12" s="121">
        <v>250841.65988950004</v>
      </c>
      <c r="D12" s="121">
        <v>148175.75916600003</v>
      </c>
      <c r="E12" s="121">
        <v>128553.19378950002</v>
      </c>
      <c r="F12" s="121">
        <v>85551.657595</v>
      </c>
      <c r="G12" s="121">
        <v>122288.4661</v>
      </c>
      <c r="H12" s="121">
        <v>62624.101571</v>
      </c>
    </row>
    <row r="13" spans="1:8" ht="15">
      <c r="A13" s="110" t="s">
        <v>54</v>
      </c>
      <c r="B13" s="121">
        <v>80305.58885820002</v>
      </c>
      <c r="C13" s="121">
        <v>54047.2315707</v>
      </c>
      <c r="D13" s="121">
        <v>26258.3572875</v>
      </c>
      <c r="E13" s="121">
        <v>46073.9936517</v>
      </c>
      <c r="F13" s="121">
        <v>26258.3572875</v>
      </c>
      <c r="G13" s="121">
        <v>7973.237919</v>
      </c>
      <c r="H13" s="121">
        <v>0</v>
      </c>
    </row>
    <row r="14" spans="1:8" ht="15">
      <c r="A14" s="110" t="s">
        <v>55</v>
      </c>
      <c r="B14" s="121">
        <v>48263.7336301</v>
      </c>
      <c r="C14" s="121">
        <v>42948.006242799995</v>
      </c>
      <c r="D14" s="121">
        <v>5315.7273872999995</v>
      </c>
      <c r="E14" s="121">
        <v>19224.5803367</v>
      </c>
      <c r="F14" s="121">
        <v>613.7342761</v>
      </c>
      <c r="G14" s="121">
        <v>23723.4259061</v>
      </c>
      <c r="H14" s="121">
        <v>4701.9931111999995</v>
      </c>
    </row>
    <row r="15" spans="1:8" ht="15">
      <c r="A15" s="110" t="s">
        <v>56</v>
      </c>
      <c r="B15" s="121">
        <v>4733.5697601</v>
      </c>
      <c r="C15" s="121">
        <v>575.0408131</v>
      </c>
      <c r="D15" s="121">
        <v>4158.528947000001</v>
      </c>
      <c r="E15" s="121">
        <v>0</v>
      </c>
      <c r="F15" s="121">
        <v>3310.6742013000003</v>
      </c>
      <c r="G15" s="121">
        <v>575.0408131</v>
      </c>
      <c r="H15" s="121">
        <v>847.8547457</v>
      </c>
    </row>
    <row r="16" spans="1:8" ht="15">
      <c r="A16" s="110" t="s">
        <v>57</v>
      </c>
      <c r="B16" s="121">
        <v>10991.616577100001</v>
      </c>
      <c r="C16" s="121">
        <v>3430.067689</v>
      </c>
      <c r="D16" s="121">
        <v>7561.548888099999</v>
      </c>
      <c r="E16" s="121">
        <v>2044.879896</v>
      </c>
      <c r="F16" s="121">
        <v>3120.2600411000003</v>
      </c>
      <c r="G16" s="121">
        <v>1385.187793</v>
      </c>
      <c r="H16" s="121">
        <v>4441.288846999999</v>
      </c>
    </row>
    <row r="17" spans="1:8" ht="15">
      <c r="A17" s="110" t="s">
        <v>58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</row>
    <row r="18" spans="1:8" ht="15">
      <c r="A18" s="110" t="s">
        <v>0</v>
      </c>
      <c r="B18" s="121"/>
      <c r="C18" s="121"/>
      <c r="D18" s="121"/>
      <c r="E18" s="121"/>
      <c r="F18" s="121"/>
      <c r="G18" s="121"/>
      <c r="H18" s="121"/>
    </row>
    <row r="19" spans="1:8" ht="15">
      <c r="A19" s="110" t="s">
        <v>1</v>
      </c>
      <c r="B19" s="121">
        <v>61223.403111700005</v>
      </c>
      <c r="C19" s="121">
        <v>38507.283486</v>
      </c>
      <c r="D19" s="121">
        <v>22716.1196257</v>
      </c>
      <c r="E19" s="121">
        <v>27203.95277</v>
      </c>
      <c r="F19" s="121">
        <v>16267.5099907</v>
      </c>
      <c r="G19" s="121">
        <v>11303.330715999999</v>
      </c>
      <c r="H19" s="121">
        <v>6448.609635</v>
      </c>
    </row>
    <row r="20" spans="1:8" ht="15">
      <c r="A20" s="110" t="s">
        <v>2</v>
      </c>
      <c r="B20" s="121">
        <v>59468.77816429999</v>
      </c>
      <c r="C20" s="121">
        <v>0</v>
      </c>
      <c r="D20" s="121">
        <v>59468.77816429999</v>
      </c>
      <c r="E20" s="121">
        <v>0</v>
      </c>
      <c r="F20" s="121">
        <v>47467.2224906</v>
      </c>
      <c r="G20" s="121">
        <v>0</v>
      </c>
      <c r="H20" s="121">
        <v>12001.555673699999</v>
      </c>
    </row>
    <row r="21" spans="1:8" ht="15">
      <c r="A21" s="110" t="s">
        <v>3</v>
      </c>
      <c r="B21" s="121">
        <v>66979.1018646</v>
      </c>
      <c r="C21" s="121">
        <v>6452.356745000001</v>
      </c>
      <c r="D21" s="121">
        <v>60526.745119600004</v>
      </c>
      <c r="E21" s="121">
        <v>3797.0794841000006</v>
      </c>
      <c r="F21" s="121">
        <v>49666.0878676</v>
      </c>
      <c r="G21" s="121">
        <v>2655.2772609000003</v>
      </c>
      <c r="H21" s="121">
        <v>10860.657252</v>
      </c>
    </row>
    <row r="22" spans="1:8" ht="15">
      <c r="A22" s="110" t="s">
        <v>4</v>
      </c>
      <c r="B22" s="121">
        <v>83392.98136579999</v>
      </c>
      <c r="C22" s="121">
        <v>32537.3274875</v>
      </c>
      <c r="D22" s="121">
        <v>50855.6538783</v>
      </c>
      <c r="E22" s="121">
        <v>25179.293947399998</v>
      </c>
      <c r="F22" s="121">
        <v>13627.981201899998</v>
      </c>
      <c r="G22" s="121">
        <v>7358.0335401</v>
      </c>
      <c r="H22" s="121">
        <v>37227.6726764</v>
      </c>
    </row>
    <row r="23" spans="1:8" ht="15">
      <c r="A23" s="110" t="s">
        <v>5</v>
      </c>
      <c r="B23" s="121">
        <v>2490.5155221</v>
      </c>
      <c r="C23" s="121">
        <v>2490.5155221</v>
      </c>
      <c r="D23" s="121">
        <v>0</v>
      </c>
      <c r="E23" s="121">
        <v>575.0408131</v>
      </c>
      <c r="F23" s="121">
        <v>0</v>
      </c>
      <c r="G23" s="121">
        <v>1915.474709</v>
      </c>
      <c r="H23" s="121">
        <v>0</v>
      </c>
    </row>
    <row r="24" spans="1:8" ht="15">
      <c r="A24" s="110" t="s">
        <v>6</v>
      </c>
      <c r="B24" s="121">
        <v>78732.1290439</v>
      </c>
      <c r="C24" s="121">
        <v>47239.818124499994</v>
      </c>
      <c r="D24" s="121">
        <v>31492.3109194</v>
      </c>
      <c r="E24" s="121">
        <v>20199.145766100002</v>
      </c>
      <c r="F24" s="121">
        <v>20939.912700300003</v>
      </c>
      <c r="G24" s="121">
        <v>27040.6723584</v>
      </c>
      <c r="H24" s="121">
        <v>10552.3982191</v>
      </c>
    </row>
    <row r="25" spans="1:8" ht="15">
      <c r="A25" s="110" t="s">
        <v>7</v>
      </c>
      <c r="B25" s="121">
        <v>164453.08281720005</v>
      </c>
      <c r="C25" s="121">
        <v>163899.76947510004</v>
      </c>
      <c r="D25" s="121">
        <v>553.3133421</v>
      </c>
      <c r="E25" s="121">
        <v>51655.85650880001</v>
      </c>
      <c r="F25" s="121">
        <v>553.3133421</v>
      </c>
      <c r="G25" s="121">
        <v>112243.9129663</v>
      </c>
      <c r="H25" s="121">
        <v>0</v>
      </c>
    </row>
    <row r="26" spans="1:8" ht="15">
      <c r="A26" s="110" t="s">
        <v>8</v>
      </c>
      <c r="B26" s="121">
        <v>378.1907371</v>
      </c>
      <c r="C26" s="121">
        <v>0</v>
      </c>
      <c r="D26" s="121">
        <v>378.1907371</v>
      </c>
      <c r="E26" s="121">
        <v>0</v>
      </c>
      <c r="F26" s="121">
        <v>378.1907371</v>
      </c>
      <c r="G26" s="121">
        <v>0</v>
      </c>
      <c r="H26" s="121">
        <v>0</v>
      </c>
    </row>
    <row r="27" spans="1:8" ht="9" customHeight="1">
      <c r="A27" s="108"/>
      <c r="B27" s="108"/>
      <c r="C27" s="108"/>
      <c r="D27" s="108"/>
      <c r="E27" s="108"/>
      <c r="F27" s="108"/>
      <c r="G27" s="108"/>
      <c r="H27" s="108"/>
    </row>
  </sheetData>
  <sheetProtection/>
  <mergeCells count="3">
    <mergeCell ref="B2:D2"/>
    <mergeCell ref="E2:F2"/>
    <mergeCell ref="G2:H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54.140625" style="0" customWidth="1"/>
  </cols>
  <sheetData>
    <row r="1" ht="15.75">
      <c r="A1" s="105" t="s">
        <v>299</v>
      </c>
    </row>
    <row r="2" spans="1:10" ht="17.25" customHeight="1">
      <c r="A2" s="105" t="s">
        <v>300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>
      <c r="A3" s="157"/>
      <c r="B3" s="218" t="s">
        <v>269</v>
      </c>
      <c r="C3" s="218"/>
      <c r="D3" s="218"/>
      <c r="E3" s="218" t="s">
        <v>270</v>
      </c>
      <c r="F3" s="219"/>
      <c r="G3" s="218" t="s">
        <v>271</v>
      </c>
      <c r="H3" s="219"/>
      <c r="I3" s="127"/>
      <c r="J3" s="127"/>
    </row>
    <row r="4" spans="1:8" ht="15">
      <c r="A4" s="106"/>
      <c r="B4" s="106" t="s">
        <v>266</v>
      </c>
      <c r="C4" s="106" t="s">
        <v>264</v>
      </c>
      <c r="D4" s="106" t="s">
        <v>265</v>
      </c>
      <c r="E4" s="106" t="s">
        <v>264</v>
      </c>
      <c r="F4" s="106" t="s">
        <v>265</v>
      </c>
      <c r="G4" s="106" t="s">
        <v>264</v>
      </c>
      <c r="H4" s="106" t="s">
        <v>265</v>
      </c>
    </row>
    <row r="5" spans="1:8" ht="15">
      <c r="A5" t="s">
        <v>29</v>
      </c>
      <c r="B5" s="122">
        <v>40.02658207419273</v>
      </c>
      <c r="C5" s="122">
        <v>43.081594961009365</v>
      </c>
      <c r="D5" s="122">
        <v>36.072678409380146</v>
      </c>
      <c r="E5" s="122">
        <v>52.18361826993225</v>
      </c>
      <c r="F5" s="122">
        <v>51.982604903124496</v>
      </c>
      <c r="G5" s="122">
        <v>40.980757412265156</v>
      </c>
      <c r="H5" s="122">
        <v>32.195084647191315</v>
      </c>
    </row>
    <row r="6" spans="2:8" ht="9" customHeight="1">
      <c r="B6" s="110"/>
      <c r="C6" s="110"/>
      <c r="D6" s="110"/>
      <c r="E6" s="110"/>
      <c r="F6" s="110"/>
      <c r="G6" s="110"/>
      <c r="H6" s="110"/>
    </row>
    <row r="7" spans="1:8" ht="15">
      <c r="A7" t="s">
        <v>35</v>
      </c>
      <c r="B7" s="122">
        <v>30.273645350783443</v>
      </c>
      <c r="C7" s="122">
        <v>32.37438749862627</v>
      </c>
      <c r="D7" s="122">
        <v>28.583385601152795</v>
      </c>
      <c r="E7" s="122">
        <v>45.769588932246705</v>
      </c>
      <c r="F7" s="122">
        <v>32.64963507591134</v>
      </c>
      <c r="G7" s="122">
        <v>32.11396847611713</v>
      </c>
      <c r="H7" s="122">
        <v>28.505556908137535</v>
      </c>
    </row>
    <row r="8" spans="1:8" ht="15">
      <c r="A8" t="s">
        <v>36</v>
      </c>
      <c r="B8" s="122">
        <v>51.838024054581254</v>
      </c>
      <c r="C8" s="122">
        <v>55.7594461911646</v>
      </c>
      <c r="D8" s="122">
        <v>4</v>
      </c>
      <c r="E8" s="122">
        <v>53.53255367596619</v>
      </c>
      <c r="F8" s="123"/>
      <c r="G8" s="122">
        <v>56.02654213556136</v>
      </c>
      <c r="H8" s="122">
        <v>4</v>
      </c>
    </row>
    <row r="9" spans="1:8" ht="15">
      <c r="A9" t="s">
        <v>49</v>
      </c>
      <c r="B9" s="122">
        <v>41.67984926196677</v>
      </c>
      <c r="C9" s="122">
        <v>47.31997609420702</v>
      </c>
      <c r="D9" s="122">
        <v>23.59202849068916</v>
      </c>
      <c r="E9" s="122">
        <v>57.08224776524697</v>
      </c>
      <c r="F9" s="122">
        <v>18.770420483624893</v>
      </c>
      <c r="G9" s="122">
        <v>43.580026149323174</v>
      </c>
      <c r="H9" s="122">
        <v>26.288610794766292</v>
      </c>
    </row>
    <row r="10" spans="1:8" ht="15">
      <c r="A10" t="s">
        <v>50</v>
      </c>
      <c r="B10" s="122">
        <v>47.409232007204125</v>
      </c>
      <c r="C10" s="122">
        <v>22.116353097770347</v>
      </c>
      <c r="D10" s="122">
        <v>66</v>
      </c>
      <c r="E10" s="122">
        <v>22.116353097770347</v>
      </c>
      <c r="F10" s="123"/>
      <c r="G10" s="123"/>
      <c r="H10" s="122">
        <v>66</v>
      </c>
    </row>
    <row r="11" spans="1:8" ht="15">
      <c r="A11" t="s">
        <v>51</v>
      </c>
      <c r="B11" s="122">
        <v>50</v>
      </c>
      <c r="C11" s="122">
        <v>50</v>
      </c>
      <c r="D11" s="123"/>
      <c r="E11" s="122">
        <v>50</v>
      </c>
      <c r="F11" s="123"/>
      <c r="G11" s="123"/>
      <c r="H11" s="123"/>
    </row>
    <row r="12" spans="1:8" ht="15">
      <c r="A12" t="s">
        <v>52</v>
      </c>
      <c r="B12" s="122">
        <v>38.76679891656366</v>
      </c>
      <c r="C12" s="122">
        <v>38.49685331820042</v>
      </c>
      <c r="D12" s="122">
        <v>40.6116813874022</v>
      </c>
      <c r="E12" s="122">
        <v>43.43175276324839</v>
      </c>
      <c r="F12" s="122">
        <v>41.643711834630274</v>
      </c>
      <c r="G12" s="122">
        <v>36.7827715684853</v>
      </c>
      <c r="H12" s="122">
        <v>39.79112535081619</v>
      </c>
    </row>
    <row r="13" spans="1:8" ht="15">
      <c r="A13" t="s">
        <v>53</v>
      </c>
      <c r="B13" s="122">
        <v>39.59966919502489</v>
      </c>
      <c r="C13" s="122">
        <v>45.4218621755283</v>
      </c>
      <c r="D13" s="122">
        <v>32.422902967715665</v>
      </c>
      <c r="E13" s="122">
        <v>56.149138233573865</v>
      </c>
      <c r="F13" s="122">
        <v>49.86391545601342</v>
      </c>
      <c r="G13" s="122">
        <v>42.458665772803215</v>
      </c>
      <c r="H13" s="122">
        <v>24.3696144472854</v>
      </c>
    </row>
    <row r="14" spans="1:8" ht="15">
      <c r="A14" t="s">
        <v>54</v>
      </c>
      <c r="B14" s="122">
        <v>45.17987759022234</v>
      </c>
      <c r="C14" s="122">
        <v>48.616853978852475</v>
      </c>
      <c r="D14" s="122">
        <v>14</v>
      </c>
      <c r="E14" s="122">
        <v>57.89648680134975</v>
      </c>
      <c r="F14" s="123"/>
      <c r="G14" s="122">
        <v>44.050386985818925</v>
      </c>
      <c r="H14" s="122">
        <v>14</v>
      </c>
    </row>
    <row r="15" spans="1:8" ht="15">
      <c r="A15" t="s">
        <v>55</v>
      </c>
      <c r="B15" s="122">
        <v>58.300834293707545</v>
      </c>
      <c r="C15" s="122">
        <v>65.045030662858</v>
      </c>
      <c r="D15" s="122">
        <v>53.59400871269211</v>
      </c>
      <c r="E15" s="122">
        <v>84.18242970619133</v>
      </c>
      <c r="F15" s="122">
        <v>26.534971720592893</v>
      </c>
      <c r="G15" s="122">
        <v>62.63145493064335</v>
      </c>
      <c r="H15" s="122">
        <v>76.07810136842411</v>
      </c>
    </row>
    <row r="16" spans="1:8" ht="15">
      <c r="A16" t="s">
        <v>56</v>
      </c>
      <c r="B16" s="122">
        <v>51.887286381665426</v>
      </c>
      <c r="C16" s="122">
        <v>46.701574326850995</v>
      </c>
      <c r="D16" s="122">
        <v>63.95296682396251</v>
      </c>
      <c r="E16" s="122">
        <v>40</v>
      </c>
      <c r="F16" s="122">
        <v>63.95296682396251</v>
      </c>
      <c r="G16" s="122">
        <v>48</v>
      </c>
      <c r="H16" s="123"/>
    </row>
    <row r="17" spans="1:8" ht="15">
      <c r="A17" t="s">
        <v>57</v>
      </c>
      <c r="B17" s="122">
        <v>53.679663472374415</v>
      </c>
      <c r="C17" s="122">
        <v>55.14455717548656</v>
      </c>
      <c r="D17" s="122">
        <v>52.38104315051369</v>
      </c>
      <c r="E17" s="122">
        <v>55.14455717548656</v>
      </c>
      <c r="F17" s="122">
        <v>52.38104315051369</v>
      </c>
      <c r="G17" s="123"/>
      <c r="H17" s="123"/>
    </row>
    <row r="18" spans="1:8" ht="15">
      <c r="A18" t="s">
        <v>58</v>
      </c>
      <c r="B18" s="123"/>
      <c r="C18" s="123"/>
      <c r="D18" s="123"/>
      <c r="E18" s="123"/>
      <c r="F18" s="123"/>
      <c r="G18" s="123"/>
      <c r="H18" s="123"/>
    </row>
    <row r="19" spans="1:8" ht="15">
      <c r="A19" t="s">
        <v>0</v>
      </c>
      <c r="B19" s="122">
        <v>53.71424968489626</v>
      </c>
      <c r="C19" s="122">
        <v>54.01538805729929</v>
      </c>
      <c r="D19" s="122">
        <v>40</v>
      </c>
      <c r="E19" s="122">
        <v>45.73206788305431</v>
      </c>
      <c r="F19" s="122">
        <v>40</v>
      </c>
      <c r="G19" s="122">
        <v>60</v>
      </c>
      <c r="H19" s="123"/>
    </row>
    <row r="20" spans="1:8" ht="15">
      <c r="A20" t="s">
        <v>1</v>
      </c>
      <c r="B20" s="122">
        <v>56.15221786721815</v>
      </c>
      <c r="C20" s="122">
        <v>62.49148852201992</v>
      </c>
      <c r="D20" s="122">
        <v>40.62842932628329</v>
      </c>
      <c r="E20" s="122">
        <v>49.41327727710518</v>
      </c>
      <c r="F20" s="122">
        <v>84</v>
      </c>
      <c r="G20" s="122">
        <v>76.71632806763336</v>
      </c>
      <c r="H20" s="122">
        <v>7</v>
      </c>
    </row>
    <row r="21" spans="1:8" ht="15">
      <c r="A21" t="s">
        <v>2</v>
      </c>
      <c r="B21" s="122">
        <v>55.40069935034255</v>
      </c>
      <c r="C21" s="122">
        <v>56.92355196070471</v>
      </c>
      <c r="D21" s="122">
        <v>49.377681531506205</v>
      </c>
      <c r="E21" s="122">
        <v>67.24354167459812</v>
      </c>
      <c r="F21" s="122">
        <v>46.27021289962965</v>
      </c>
      <c r="G21" s="122">
        <v>50.60789836437683</v>
      </c>
      <c r="H21" s="122">
        <v>50</v>
      </c>
    </row>
    <row r="22" spans="1:8" ht="15">
      <c r="A22" t="s">
        <v>3</v>
      </c>
      <c r="B22" s="122">
        <v>48.14755470913717</v>
      </c>
      <c r="C22" s="122">
        <v>49.6827230830599</v>
      </c>
      <c r="D22" s="122">
        <v>42.07509530133719</v>
      </c>
      <c r="E22" s="122">
        <v>42.09070775722076</v>
      </c>
      <c r="F22" s="122">
        <v>42.61080832755005</v>
      </c>
      <c r="G22" s="122">
        <v>52.69595607553674</v>
      </c>
      <c r="H22" s="122">
        <v>40</v>
      </c>
    </row>
    <row r="23" spans="1:8" ht="15">
      <c r="A23" t="s">
        <v>4</v>
      </c>
      <c r="B23" s="122">
        <v>48.736900140431985</v>
      </c>
      <c r="C23" s="122">
        <v>49.119665035734506</v>
      </c>
      <c r="D23" s="122">
        <v>48.4037426361554</v>
      </c>
      <c r="E23" s="122">
        <v>42.45946758822389</v>
      </c>
      <c r="F23" s="122">
        <v>52.66631942046423</v>
      </c>
      <c r="G23" s="122">
        <v>50.26360910592423</v>
      </c>
      <c r="H23" s="122">
        <v>47.64867474070905</v>
      </c>
    </row>
    <row r="24" spans="1:8" ht="15">
      <c r="A24" t="s">
        <v>5</v>
      </c>
      <c r="B24" s="122">
        <v>12.310522493812005</v>
      </c>
      <c r="C24" s="122">
        <v>30</v>
      </c>
      <c r="D24" s="122">
        <v>7</v>
      </c>
      <c r="E24" s="122">
        <v>30</v>
      </c>
      <c r="F24" s="123"/>
      <c r="G24" s="123"/>
      <c r="H24" s="122">
        <v>7</v>
      </c>
    </row>
    <row r="25" spans="1:8" ht="15">
      <c r="A25" t="s">
        <v>6</v>
      </c>
      <c r="B25" s="122">
        <v>38.73602813821265</v>
      </c>
      <c r="C25" s="122">
        <v>36.46875491433646</v>
      </c>
      <c r="D25" s="122">
        <v>41.217163206018775</v>
      </c>
      <c r="E25" s="122">
        <v>47.09923949661684</v>
      </c>
      <c r="F25" s="122">
        <v>50.32096687822685</v>
      </c>
      <c r="G25" s="122">
        <v>34.366658818738436</v>
      </c>
      <c r="H25" s="122">
        <v>36.866246918251356</v>
      </c>
    </row>
    <row r="26" spans="1:8" ht="15">
      <c r="A26" t="s">
        <v>7</v>
      </c>
      <c r="B26" s="122">
        <v>69.2200431190574</v>
      </c>
      <c r="C26" s="122">
        <v>67.18749388846356</v>
      </c>
      <c r="D26" s="122">
        <v>70.16546372322189</v>
      </c>
      <c r="E26" s="122">
        <v>60.17995161653489</v>
      </c>
      <c r="F26" s="122">
        <v>66.23801710297575</v>
      </c>
      <c r="G26" s="122">
        <v>71.5169358329023</v>
      </c>
      <c r="H26" s="122">
        <v>76.77034165631488</v>
      </c>
    </row>
    <row r="27" spans="1:8" ht="15">
      <c r="A27" t="s">
        <v>8</v>
      </c>
      <c r="B27" s="122">
        <v>68</v>
      </c>
      <c r="C27" s="122">
        <v>68</v>
      </c>
      <c r="D27" s="123"/>
      <c r="E27" s="122">
        <v>68</v>
      </c>
      <c r="F27" s="123"/>
      <c r="G27" s="123"/>
      <c r="H27" s="123"/>
    </row>
    <row r="28" spans="1:8" ht="15">
      <c r="A28" s="108"/>
      <c r="B28" s="108"/>
      <c r="C28" s="108"/>
      <c r="D28" s="108"/>
      <c r="E28" s="108"/>
      <c r="F28" s="108"/>
      <c r="G28" s="108"/>
      <c r="H28" s="108"/>
    </row>
  </sheetData>
  <sheetProtection/>
  <mergeCells count="3">
    <mergeCell ref="B3:D3"/>
    <mergeCell ref="E3:F3"/>
    <mergeCell ref="G3:H3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0">
      <selection activeCell="B28" sqref="B27:B28"/>
    </sheetView>
  </sheetViews>
  <sheetFormatPr defaultColWidth="11.421875" defaultRowHeight="15"/>
  <cols>
    <col min="1" max="1" width="32.421875" style="0" customWidth="1"/>
    <col min="2" max="9" width="13.00390625" style="0" customWidth="1"/>
  </cols>
  <sheetData>
    <row r="1" spans="1:9" ht="27.75" customHeight="1">
      <c r="A1" s="220" t="s">
        <v>332</v>
      </c>
      <c r="B1" s="220"/>
      <c r="C1" s="220"/>
      <c r="D1" s="220"/>
      <c r="E1" s="220"/>
      <c r="F1" s="220"/>
      <c r="G1" s="220"/>
      <c r="H1" s="220"/>
      <c r="I1" s="220"/>
    </row>
    <row r="2" spans="1:10" ht="24" customHeight="1">
      <c r="A2" s="2"/>
      <c r="B2" s="221" t="s">
        <v>9</v>
      </c>
      <c r="C2" s="222" t="s">
        <v>10</v>
      </c>
      <c r="D2" s="222"/>
      <c r="E2" s="222"/>
      <c r="F2" s="222"/>
      <c r="G2" s="221" t="s">
        <v>11</v>
      </c>
      <c r="H2" s="221" t="s">
        <v>12</v>
      </c>
      <c r="I2" s="221" t="s">
        <v>13</v>
      </c>
      <c r="J2" s="127"/>
    </row>
    <row r="3" spans="1:10" ht="24.75" customHeight="1">
      <c r="A3" s="5">
        <v>15</v>
      </c>
      <c r="B3" s="221"/>
      <c r="C3" s="223" t="s">
        <v>14</v>
      </c>
      <c r="D3" s="223" t="s">
        <v>15</v>
      </c>
      <c r="E3" s="223" t="s">
        <v>16</v>
      </c>
      <c r="F3" s="223" t="s">
        <v>17</v>
      </c>
      <c r="G3" s="221"/>
      <c r="H3" s="221"/>
      <c r="I3" s="221"/>
      <c r="J3" s="127"/>
    </row>
    <row r="4" spans="1:9" ht="15">
      <c r="A4" s="5">
        <v>30</v>
      </c>
      <c r="B4" s="221"/>
      <c r="C4" s="224"/>
      <c r="D4" s="224"/>
      <c r="E4" s="224"/>
      <c r="F4" s="224"/>
      <c r="G4" s="221"/>
      <c r="H4" s="221"/>
      <c r="I4" s="221"/>
    </row>
    <row r="5" spans="1:9" ht="15">
      <c r="A5" s="1" t="s">
        <v>167</v>
      </c>
      <c r="B5" s="9">
        <f>SUM(B7:B12)</f>
        <v>3136209.7681926014</v>
      </c>
      <c r="C5" s="9">
        <f>SUM(C7:C12)</f>
        <v>1586466.638996201</v>
      </c>
      <c r="D5" s="9">
        <f>SUM(D7:D12)</f>
        <v>1334411.1227602006</v>
      </c>
      <c r="E5" s="9">
        <f>SUM(E7:E12)</f>
        <v>252055.51623600002</v>
      </c>
      <c r="F5" s="9">
        <f>SUM(F7:F12)</f>
        <v>1549743.1291964003</v>
      </c>
      <c r="G5" s="6">
        <f>+C5/B5</f>
        <v>0.5058547598078819</v>
      </c>
      <c r="H5" s="6">
        <f>+D5/B5</f>
        <v>0.4254852900127348</v>
      </c>
      <c r="I5" s="6">
        <f>+E5/C5</f>
        <v>0.15887854811462165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18</v>
      </c>
      <c r="B7" s="7">
        <f>D7+E7+F7</f>
        <v>1008301.5180634009</v>
      </c>
      <c r="C7" s="4">
        <f>D7+E7</f>
        <v>567201.1276624005</v>
      </c>
      <c r="D7" s="10">
        <v>499367.1283564005</v>
      </c>
      <c r="E7" s="10">
        <v>67833.999306</v>
      </c>
      <c r="F7" s="10">
        <v>441100.39040100033</v>
      </c>
      <c r="G7" s="6">
        <f>+C7/B16</f>
        <v>1.0018612360843102</v>
      </c>
      <c r="H7" s="6">
        <f>+D7/B16</f>
        <v>0.8820443826282264</v>
      </c>
      <c r="I7" s="6">
        <f aca="true" t="shared" si="0" ref="I7:I12">+E7/C7</f>
        <v>0.119594260303331</v>
      </c>
    </row>
    <row r="8" spans="1:9" ht="15">
      <c r="A8" s="1" t="s">
        <v>19</v>
      </c>
      <c r="B8" s="7">
        <f>D8+E8+F8</f>
        <v>37510.327504500005</v>
      </c>
      <c r="C8" s="4">
        <f>D8+E8</f>
        <v>28377.4157382</v>
      </c>
      <c r="D8" s="10">
        <v>24412.9211622</v>
      </c>
      <c r="E8" s="10">
        <v>3964.494576</v>
      </c>
      <c r="F8" s="10">
        <v>9132.9117663</v>
      </c>
      <c r="G8" s="6">
        <f>+C8/B8</f>
        <v>0.7565227398986492</v>
      </c>
      <c r="H8" s="6">
        <f>+D8/B8</f>
        <v>0.6508319917833629</v>
      </c>
      <c r="I8" s="6">
        <f t="shared" si="0"/>
        <v>0.13970597649113028</v>
      </c>
    </row>
    <row r="9" spans="1:9" ht="15">
      <c r="A9" s="1" t="s">
        <v>20</v>
      </c>
      <c r="B9" s="7">
        <f>D9+E9+F9</f>
        <v>1238742.0776973006</v>
      </c>
      <c r="C9" s="4">
        <f>D9+E9</f>
        <v>623038.6633028005</v>
      </c>
      <c r="D9" s="10">
        <v>514455.00415670045</v>
      </c>
      <c r="E9" s="10">
        <v>108583.6591461</v>
      </c>
      <c r="F9" s="10">
        <v>615703.4143945001</v>
      </c>
      <c r="G9" s="6">
        <f>+C9/B9</f>
        <v>0.5029607652151188</v>
      </c>
      <c r="H9" s="6">
        <f>+D9/B9</f>
        <v>0.41530437483242805</v>
      </c>
      <c r="I9" s="6">
        <f t="shared" si="0"/>
        <v>0.17428077187134003</v>
      </c>
    </row>
    <row r="10" spans="1:9" ht="15">
      <c r="A10" s="1" t="s">
        <v>21</v>
      </c>
      <c r="B10" s="7">
        <f>D10+E10+F10</f>
        <v>504115.9132204</v>
      </c>
      <c r="C10" s="4">
        <f>D10+E10</f>
        <v>185525.4895329</v>
      </c>
      <c r="D10" s="10">
        <v>166710.4528348</v>
      </c>
      <c r="E10" s="10">
        <v>18815.0366981</v>
      </c>
      <c r="F10" s="10">
        <v>318590.4236875</v>
      </c>
      <c r="G10" s="6">
        <f>+C10/B10</f>
        <v>0.3680214900333608</v>
      </c>
      <c r="H10" s="6">
        <f>+D10/B10</f>
        <v>0.3306986517640716</v>
      </c>
      <c r="I10" s="6">
        <f t="shared" si="0"/>
        <v>0.10141483386175597</v>
      </c>
    </row>
    <row r="11" spans="1:9" ht="15">
      <c r="A11" s="1" t="s">
        <v>22</v>
      </c>
      <c r="B11" s="7">
        <f>D11+E11+F11</f>
        <v>263049.25665560004</v>
      </c>
      <c r="C11" s="4">
        <f>D11+E11</f>
        <v>136947.55015720002</v>
      </c>
      <c r="D11" s="10">
        <v>100869.31482890001</v>
      </c>
      <c r="E11" s="10">
        <v>36078.235328300005</v>
      </c>
      <c r="F11" s="10">
        <v>126101.7064984</v>
      </c>
      <c r="G11" s="6">
        <f>+C11/B11</f>
        <v>0.5206156135863939</v>
      </c>
      <c r="H11" s="6">
        <f>+D11/B11</f>
        <v>0.3834616988139381</v>
      </c>
      <c r="I11" s="6">
        <f t="shared" si="0"/>
        <v>0.2634456424148248</v>
      </c>
    </row>
    <row r="12" spans="1:9" ht="15">
      <c r="A12" s="1" t="s">
        <v>166</v>
      </c>
      <c r="B12" s="7">
        <f>D12+E12+F12</f>
        <v>84490.6750514</v>
      </c>
      <c r="C12" s="4">
        <f>D12+E12</f>
        <v>45376.3926027</v>
      </c>
      <c r="D12" s="10">
        <v>28596.301421199998</v>
      </c>
      <c r="E12" s="10">
        <v>16780.0911815</v>
      </c>
      <c r="F12" s="10">
        <v>39114.2824487</v>
      </c>
      <c r="G12" s="6">
        <f>+C12/B12</f>
        <v>0.537057995750362</v>
      </c>
      <c r="H12" s="6">
        <f>+D12/B12</f>
        <v>0.3384551183169433</v>
      </c>
      <c r="I12" s="6">
        <f t="shared" si="0"/>
        <v>0.36979782259071753</v>
      </c>
    </row>
    <row r="13" spans="1:9" ht="15">
      <c r="A13" s="5">
        <v>1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1" t="s">
        <v>168</v>
      </c>
      <c r="B14" s="9">
        <f>SUM(B16:B21)</f>
        <v>1025625.3818455</v>
      </c>
      <c r="C14" s="9">
        <f>SUM(C16:C21)</f>
        <v>534307.8329166</v>
      </c>
      <c r="D14" s="9">
        <f>SUM(D16:D21)</f>
        <v>457269.24003150006</v>
      </c>
      <c r="E14" s="9">
        <f>SUM(E16:E21)</f>
        <v>77038.59288509999</v>
      </c>
      <c r="F14" s="9">
        <f>SUM(F16:F21)</f>
        <v>491317.5489289</v>
      </c>
      <c r="G14" s="6">
        <f>+C14/B14</f>
        <v>0.5209580831113715</v>
      </c>
      <c r="H14" s="6">
        <f>+D14/B14</f>
        <v>0.4458443093604942</v>
      </c>
      <c r="I14" s="6">
        <f>+E14/C14</f>
        <v>0.14418391073283202</v>
      </c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 t="s">
        <v>18</v>
      </c>
      <c r="B16" s="7">
        <f>D16+E16+F16</f>
        <v>566147.3937042</v>
      </c>
      <c r="C16" s="4">
        <f>D16+E16</f>
        <v>307774.8689716</v>
      </c>
      <c r="D16" s="10">
        <v>265927.3518532</v>
      </c>
      <c r="E16" s="10">
        <v>41847.5171184</v>
      </c>
      <c r="F16" s="10">
        <v>258372.52473260002</v>
      </c>
      <c r="G16" s="6">
        <f>+C16/B16</f>
        <v>0.5436302849649889</v>
      </c>
      <c r="H16" s="6">
        <f aca="true" t="shared" si="1" ref="H16:H21">+D16/B16</f>
        <v>0.46971399110978046</v>
      </c>
      <c r="I16" s="6">
        <f aca="true" t="shared" si="2" ref="I16:I21">+E16/C16</f>
        <v>0.1359679471499068</v>
      </c>
    </row>
    <row r="17" spans="1:9" ht="15">
      <c r="A17" s="1" t="s">
        <v>19</v>
      </c>
      <c r="B17" s="7">
        <f>D17+E17+F17</f>
        <v>22570.4054322</v>
      </c>
      <c r="C17" s="4">
        <f>D17+E17</f>
        <v>19859.4729062</v>
      </c>
      <c r="D17" s="10">
        <v>15894.9783302</v>
      </c>
      <c r="E17" s="10">
        <v>3964.494576</v>
      </c>
      <c r="F17" s="10">
        <v>2710.932526</v>
      </c>
      <c r="G17" s="6">
        <f>+C17/B17</f>
        <v>0.8798899499548885</v>
      </c>
      <c r="H17" s="6">
        <f t="shared" si="1"/>
        <v>0.7042398231590238</v>
      </c>
      <c r="I17" s="6">
        <f t="shared" si="2"/>
        <v>0.19962738158887944</v>
      </c>
    </row>
    <row r="18" spans="1:9" ht="15">
      <c r="A18" s="1" t="s">
        <v>20</v>
      </c>
      <c r="B18" s="7"/>
      <c r="C18" s="7"/>
      <c r="D18" s="7"/>
      <c r="E18" s="7"/>
      <c r="F18" s="7"/>
      <c r="G18" s="7"/>
      <c r="H18" s="7"/>
      <c r="I18" s="6"/>
    </row>
    <row r="19" spans="1:9" ht="15">
      <c r="A19" s="1" t="s">
        <v>21</v>
      </c>
      <c r="B19" s="7">
        <f>D19+E19+F19</f>
        <v>243214.5544197</v>
      </c>
      <c r="C19" s="4">
        <f>D19+E19</f>
        <v>108199.59789700001</v>
      </c>
      <c r="D19" s="10">
        <v>97826.74055470001</v>
      </c>
      <c r="E19" s="10">
        <v>10372.8573423</v>
      </c>
      <c r="F19" s="10">
        <v>135014.95652269997</v>
      </c>
      <c r="G19" s="6">
        <f>+C19/B19</f>
        <v>0.44487303876677875</v>
      </c>
      <c r="H19" s="6">
        <f t="shared" si="1"/>
        <v>0.4022240395444698</v>
      </c>
      <c r="I19" s="6">
        <f t="shared" si="2"/>
        <v>0.09586779936256679</v>
      </c>
    </row>
    <row r="20" spans="1:9" ht="15">
      <c r="A20" s="1" t="s">
        <v>22</v>
      </c>
      <c r="B20" s="7">
        <f>D20+E20+F20</f>
        <v>142137.2199356</v>
      </c>
      <c r="C20" s="4">
        <f>D20+E20</f>
        <v>69175.926674</v>
      </c>
      <c r="D20" s="10">
        <v>54834.61393390001</v>
      </c>
      <c r="E20" s="10">
        <v>14341.3127401</v>
      </c>
      <c r="F20" s="10">
        <v>72961.2932616</v>
      </c>
      <c r="G20" s="6">
        <f>+C20/B20</f>
        <v>0.4866841120527224</v>
      </c>
      <c r="H20" s="6">
        <f t="shared" si="1"/>
        <v>0.3857864531102033</v>
      </c>
      <c r="I20" s="6">
        <f t="shared" si="2"/>
        <v>0.20731652512130683</v>
      </c>
    </row>
    <row r="21" spans="1:9" ht="15">
      <c r="A21" s="1" t="s">
        <v>166</v>
      </c>
      <c r="B21" s="7">
        <f>D21+E21+F21</f>
        <v>51555.80835380001</v>
      </c>
      <c r="C21" s="4">
        <f>D21+E21</f>
        <v>29297.9664678</v>
      </c>
      <c r="D21" s="10">
        <v>22785.555359500002</v>
      </c>
      <c r="E21" s="10">
        <v>6512.4111083</v>
      </c>
      <c r="F21" s="10">
        <v>22257.841886000002</v>
      </c>
      <c r="G21" s="6">
        <f>+C21/B21</f>
        <v>0.5682767355085132</v>
      </c>
      <c r="H21" s="6">
        <f t="shared" si="1"/>
        <v>0.44195903598552644</v>
      </c>
      <c r="I21" s="6">
        <f t="shared" si="2"/>
        <v>0.22228201795020416</v>
      </c>
    </row>
    <row r="22" spans="1:9" ht="15">
      <c r="A22" s="5">
        <v>2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1" t="s">
        <v>169</v>
      </c>
      <c r="B23" s="9">
        <f>SUM(B25:B30)</f>
        <v>1605628.518298</v>
      </c>
      <c r="C23" s="9">
        <f>SUM(C25:C30)</f>
        <v>737187.4041644</v>
      </c>
      <c r="D23" s="9">
        <f>SUM(D25:D30)</f>
        <v>626189.8967018</v>
      </c>
      <c r="E23" s="9">
        <f>SUM(E25:E30)</f>
        <v>110997.5074626</v>
      </c>
      <c r="F23" s="9">
        <f>SUM(F25:F30)</f>
        <v>868441.1141336</v>
      </c>
      <c r="G23" s="6">
        <f>+C23/B23</f>
        <v>0.4591269996535899</v>
      </c>
      <c r="H23" s="6">
        <f>+D23/B23</f>
        <v>0.3899967455520624</v>
      </c>
      <c r="I23" s="6">
        <f>+E23/C23</f>
        <v>0.15056891481809215</v>
      </c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 t="s">
        <v>18</v>
      </c>
      <c r="B25" s="7">
        <f>D25+E25+F25</f>
        <v>442154.1243592</v>
      </c>
      <c r="C25" s="4">
        <f>D25+E25</f>
        <v>259426.2586908</v>
      </c>
      <c r="D25" s="10">
        <v>233439.7765032</v>
      </c>
      <c r="E25" s="10">
        <v>25986.4821876</v>
      </c>
      <c r="F25" s="10">
        <v>182727.8656684</v>
      </c>
      <c r="G25" s="6">
        <f aca="true" t="shared" si="3" ref="G25:G30">+C25/B25</f>
        <v>0.5867326445654629</v>
      </c>
      <c r="H25" s="6">
        <f aca="true" t="shared" si="4" ref="H25:H30">+D25/B25</f>
        <v>0.5279601922553971</v>
      </c>
      <c r="I25" s="6">
        <f aca="true" t="shared" si="5" ref="I25:I30">+E25/C25</f>
        <v>0.10016905119297222</v>
      </c>
    </row>
    <row r="26" spans="1:9" ht="15">
      <c r="A26" s="1" t="s">
        <v>19</v>
      </c>
      <c r="B26" s="7">
        <f>D26+E26+F26</f>
        <v>14939.9220723</v>
      </c>
      <c r="C26" s="4">
        <f>D26+E26</f>
        <v>8517.942832</v>
      </c>
      <c r="D26" s="10">
        <v>8517.942832</v>
      </c>
      <c r="E26" s="10">
        <v>0</v>
      </c>
      <c r="F26" s="10">
        <v>6421.9792403</v>
      </c>
      <c r="G26" s="6">
        <f t="shared" si="3"/>
        <v>0.5701464030922261</v>
      </c>
      <c r="H26" s="6">
        <f t="shared" si="4"/>
        <v>0.5701464030922261</v>
      </c>
      <c r="I26" s="6">
        <f t="shared" si="5"/>
        <v>0</v>
      </c>
    </row>
    <row r="27" spans="1:9" ht="15">
      <c r="A27" s="1" t="s">
        <v>20</v>
      </c>
      <c r="B27" s="7">
        <f>D27+E27+F27</f>
        <v>733786.2096482001</v>
      </c>
      <c r="C27" s="4">
        <f>D27+E27</f>
        <v>308067.2613876</v>
      </c>
      <c r="D27" s="10">
        <v>263503.0181298</v>
      </c>
      <c r="E27" s="10">
        <v>44564.2432578</v>
      </c>
      <c r="F27" s="10">
        <v>425718.94826060004</v>
      </c>
      <c r="G27" s="6">
        <f t="shared" si="3"/>
        <v>0.41983244892990973</v>
      </c>
      <c r="H27" s="6">
        <f t="shared" si="4"/>
        <v>0.3591005318240193</v>
      </c>
      <c r="I27" s="6">
        <f t="shared" si="5"/>
        <v>0.14465751101585167</v>
      </c>
    </row>
    <row r="28" spans="1:9" ht="15">
      <c r="A28" s="1" t="s">
        <v>21</v>
      </c>
      <c r="B28" s="7">
        <f>D28+E28+F28</f>
        <v>260901.35880069993</v>
      </c>
      <c r="C28" s="4">
        <f>D28+E28</f>
        <v>77325.89163589998</v>
      </c>
      <c r="D28" s="10">
        <v>68883.7122801</v>
      </c>
      <c r="E28" s="10">
        <v>8442.179355799999</v>
      </c>
      <c r="F28" s="10">
        <v>183575.46716479995</v>
      </c>
      <c r="G28" s="6">
        <f t="shared" si="3"/>
        <v>0.29637979653056734</v>
      </c>
      <c r="H28" s="6">
        <f t="shared" si="4"/>
        <v>0.26402205261307055</v>
      </c>
      <c r="I28" s="6">
        <f t="shared" si="5"/>
        <v>0.10917661829948509</v>
      </c>
    </row>
    <row r="29" spans="1:9" ht="15">
      <c r="A29" s="1" t="s">
        <v>22</v>
      </c>
      <c r="B29" s="7">
        <f>D29+E29+F29</f>
        <v>120912.03672</v>
      </c>
      <c r="C29" s="4">
        <f>D29+E29</f>
        <v>67771.6234832</v>
      </c>
      <c r="D29" s="10">
        <v>46034.700895</v>
      </c>
      <c r="E29" s="10">
        <v>21736.9225882</v>
      </c>
      <c r="F29" s="10">
        <v>53140.4132368</v>
      </c>
      <c r="G29" s="6">
        <f t="shared" si="3"/>
        <v>0.5605035306794227</v>
      </c>
      <c r="H29" s="6">
        <f t="shared" si="4"/>
        <v>0.3807288516825176</v>
      </c>
      <c r="I29" s="6">
        <f t="shared" si="5"/>
        <v>0.3207378172604703</v>
      </c>
    </row>
    <row r="30" spans="1:9" ht="15">
      <c r="A30" s="1" t="s">
        <v>166</v>
      </c>
      <c r="B30" s="7">
        <f>D30+E30+F30</f>
        <v>32934.8666976</v>
      </c>
      <c r="C30" s="4">
        <f>D30+E30</f>
        <v>16078.426134899999</v>
      </c>
      <c r="D30" s="10">
        <v>5810.7460617</v>
      </c>
      <c r="E30" s="10">
        <v>10267.6800732</v>
      </c>
      <c r="F30" s="10">
        <v>16856.4405627</v>
      </c>
      <c r="G30" s="6">
        <f t="shared" si="3"/>
        <v>0.48818858999880665</v>
      </c>
      <c r="H30" s="6">
        <f t="shared" si="4"/>
        <v>0.1764314431587918</v>
      </c>
      <c r="I30" s="6">
        <f t="shared" si="5"/>
        <v>0.6385998223366444</v>
      </c>
    </row>
    <row r="31" spans="1:9" ht="6" customHeight="1">
      <c r="A31" s="5" t="s">
        <v>23</v>
      </c>
      <c r="B31" s="3"/>
      <c r="C31" s="3"/>
      <c r="D31" s="3"/>
      <c r="E31" s="3"/>
      <c r="F31" s="3"/>
      <c r="G31" s="3"/>
      <c r="H31" s="3"/>
      <c r="I31" s="3"/>
    </row>
    <row r="32" spans="1:9" ht="7.5" customHeight="1">
      <c r="A32" s="5"/>
      <c r="B32" s="3"/>
      <c r="C32" s="3"/>
      <c r="D32" s="3"/>
      <c r="E32" s="3"/>
      <c r="F32" s="3"/>
      <c r="G32" s="3"/>
      <c r="H32" s="3"/>
      <c r="I32" s="3"/>
    </row>
    <row r="33" spans="1:9" ht="15">
      <c r="A33" s="1" t="s">
        <v>170</v>
      </c>
      <c r="B33" s="9">
        <f>SUM(B35:B40)</f>
        <v>498331.57368190004</v>
      </c>
      <c r="C33" s="9">
        <f>SUM(C35:C40)</f>
        <v>296258.1881039</v>
      </c>
      <c r="D33" s="9">
        <f>SUM(D35:D40)</f>
        <v>246726.04312</v>
      </c>
      <c r="E33" s="9">
        <f>SUM(E35:E40)</f>
        <v>49532.144983900005</v>
      </c>
      <c r="F33" s="9">
        <f>SUM(F35:F40)</f>
        <v>202073.385578</v>
      </c>
      <c r="G33" s="6">
        <f>+C33/B33</f>
        <v>0.594500135552339</v>
      </c>
      <c r="H33" s="6">
        <f>+D33/B33</f>
        <v>0.49510417591459416</v>
      </c>
      <c r="I33" s="6">
        <f>+E33/C33</f>
        <v>0.16719249280809315</v>
      </c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 t="s">
        <v>18</v>
      </c>
      <c r="B35" s="8">
        <f>D35+E35+F35</f>
        <v>105317.6324805</v>
      </c>
      <c r="C35" s="9">
        <f>D35+E35</f>
        <v>78118.6487337</v>
      </c>
      <c r="D35" s="10">
        <v>72449.9982758</v>
      </c>
      <c r="E35" s="10">
        <v>5668.6504579</v>
      </c>
      <c r="F35" s="10">
        <v>27198.983746800004</v>
      </c>
      <c r="G35" s="6">
        <f aca="true" t="shared" si="6" ref="G35:G40">+C35/B35</f>
        <v>0.7417433044572473</v>
      </c>
      <c r="H35" s="6">
        <f aca="true" t="shared" si="7" ref="H35:H40">+D35/B35</f>
        <v>0.6879189796562737</v>
      </c>
      <c r="I35" s="6">
        <f aca="true" t="shared" si="8" ref="I35:I40">+E35/C35</f>
        <v>0.0725646250900212</v>
      </c>
    </row>
    <row r="36" spans="1:9" ht="15">
      <c r="A36" s="1" t="s">
        <v>19</v>
      </c>
      <c r="B36" s="8">
        <f>D36+E36+F36</f>
        <v>5894.0022475000005</v>
      </c>
      <c r="C36" s="9">
        <f>D36+E36</f>
        <v>5618.6214322000005</v>
      </c>
      <c r="D36" s="10">
        <v>5618.6214322000005</v>
      </c>
      <c r="E36" s="10">
        <v>0</v>
      </c>
      <c r="F36" s="10">
        <v>275.3808153</v>
      </c>
      <c r="G36" s="6">
        <f t="shared" si="6"/>
        <v>0.9532777892277178</v>
      </c>
      <c r="H36" s="6">
        <f t="shared" si="7"/>
        <v>0.9532777892277178</v>
      </c>
      <c r="I36" s="6">
        <f t="shared" si="8"/>
        <v>0</v>
      </c>
    </row>
    <row r="37" spans="1:9" ht="15">
      <c r="A37" s="1" t="s">
        <v>20</v>
      </c>
      <c r="B37" s="8">
        <f>D37+E37+F37</f>
        <v>133078.53852889998</v>
      </c>
      <c r="C37" s="9">
        <f>D37+E37</f>
        <v>81368.77015739998</v>
      </c>
      <c r="D37" s="10">
        <v>73651.41069129999</v>
      </c>
      <c r="E37" s="10">
        <v>7717.3594661</v>
      </c>
      <c r="F37" s="10">
        <v>51709.7683715</v>
      </c>
      <c r="G37" s="6">
        <f t="shared" si="6"/>
        <v>0.6114342031170529</v>
      </c>
      <c r="H37" s="6">
        <f t="shared" si="7"/>
        <v>0.5534431885521909</v>
      </c>
      <c r="I37" s="6">
        <f t="shared" si="8"/>
        <v>0.09484424369658676</v>
      </c>
    </row>
    <row r="38" spans="1:9" ht="15">
      <c r="A38" s="1" t="s">
        <v>21</v>
      </c>
      <c r="B38" s="8">
        <f>D38+E38+F38</f>
        <v>106438.77651119999</v>
      </c>
      <c r="C38" s="9">
        <f>D38+E38</f>
        <v>41858.0714828</v>
      </c>
      <c r="D38" s="10">
        <v>38733.5280967</v>
      </c>
      <c r="E38" s="10">
        <v>3124.5433861</v>
      </c>
      <c r="F38" s="10">
        <v>64580.70502839999</v>
      </c>
      <c r="G38" s="6">
        <f t="shared" si="6"/>
        <v>0.3932596075866721</v>
      </c>
      <c r="H38" s="6">
        <f t="shared" si="7"/>
        <v>0.3639042965946182</v>
      </c>
      <c r="I38" s="6">
        <f t="shared" si="8"/>
        <v>0.07464613813811068</v>
      </c>
    </row>
    <row r="39" spans="1:9" ht="15">
      <c r="A39" s="1" t="s">
        <v>22</v>
      </c>
      <c r="B39" s="8">
        <f>D39+E39+F39</f>
        <v>99883.72651240003</v>
      </c>
      <c r="C39" s="9">
        <f>D39+E39</f>
        <v>58242.11920510001</v>
      </c>
      <c r="D39" s="10">
        <v>37675.26807980001</v>
      </c>
      <c r="E39" s="10">
        <v>20566.851125300003</v>
      </c>
      <c r="F39" s="10">
        <v>41641.60730730001</v>
      </c>
      <c r="G39" s="6">
        <f t="shared" si="6"/>
        <v>0.5830991818058527</v>
      </c>
      <c r="H39" s="6">
        <f t="shared" si="7"/>
        <v>0.3771912542242086</v>
      </c>
      <c r="I39" s="6">
        <f t="shared" si="8"/>
        <v>0.3531267647194241</v>
      </c>
    </row>
    <row r="40" spans="1:9" ht="15">
      <c r="A40" s="1" t="s">
        <v>166</v>
      </c>
      <c r="B40" s="8">
        <f>D40+E40+F40</f>
        <v>47718.8974014</v>
      </c>
      <c r="C40" s="9">
        <f>D40+E40</f>
        <v>31051.9570927</v>
      </c>
      <c r="D40" s="10">
        <v>18597.2165442</v>
      </c>
      <c r="E40" s="10">
        <v>12454.740548499998</v>
      </c>
      <c r="F40" s="10">
        <v>16666.940308700003</v>
      </c>
      <c r="G40" s="6">
        <f t="shared" si="6"/>
        <v>0.6507266257956116</v>
      </c>
      <c r="H40" s="6">
        <f t="shared" si="7"/>
        <v>0.3897243556942367</v>
      </c>
      <c r="I40" s="6">
        <f t="shared" si="8"/>
        <v>0.40109357717191946</v>
      </c>
    </row>
    <row r="41" spans="1:9" ht="15">
      <c r="A41" s="5" t="s">
        <v>24</v>
      </c>
      <c r="B41" s="11"/>
      <c r="C41" s="11"/>
      <c r="D41" s="11"/>
      <c r="E41" s="11"/>
      <c r="F41" s="11"/>
      <c r="G41" s="3"/>
      <c r="H41" s="3"/>
      <c r="I41" s="3"/>
    </row>
    <row r="42" spans="1:9" ht="15">
      <c r="A42" s="1" t="s">
        <v>171</v>
      </c>
      <c r="B42" s="9">
        <f>SUM(B44:B49)</f>
        <v>2637878.1945107016</v>
      </c>
      <c r="C42" s="9">
        <f>SUM(C44:C49)</f>
        <v>1290208.450892301</v>
      </c>
      <c r="D42" s="9">
        <f>SUM(D44:D49)</f>
        <v>1087685.0796402008</v>
      </c>
      <c r="E42" s="9">
        <f>SUM(E44:E49)</f>
        <v>202523.3712521</v>
      </c>
      <c r="F42" s="9">
        <f>SUM(F44:F49)</f>
        <v>1347669.7436184008</v>
      </c>
      <c r="G42" s="6">
        <f>+C42/B42</f>
        <v>0.48910842569500107</v>
      </c>
      <c r="H42" s="6">
        <f>+D42/B42</f>
        <v>0.412333322252567</v>
      </c>
      <c r="I42" s="6">
        <f>+E42/C42</f>
        <v>0.15696949676002817</v>
      </c>
    </row>
    <row r="43" spans="1:9" ht="15">
      <c r="A43" s="1"/>
      <c r="B43" s="12"/>
      <c r="C43" s="12"/>
      <c r="D43" s="12"/>
      <c r="E43" s="12"/>
      <c r="F43" s="12"/>
      <c r="G43" s="1"/>
      <c r="H43" s="1"/>
      <c r="I43" s="1"/>
    </row>
    <row r="44" spans="1:9" ht="15">
      <c r="A44" s="1" t="s">
        <v>18</v>
      </c>
      <c r="B44" s="8">
        <f>D44+E44+F44</f>
        <v>902983.8855829006</v>
      </c>
      <c r="C44" s="9">
        <f>D44+E44</f>
        <v>489082.4789287005</v>
      </c>
      <c r="D44" s="10">
        <v>426917.1300806005</v>
      </c>
      <c r="E44" s="10">
        <v>62165.348848099995</v>
      </c>
      <c r="F44" s="10">
        <v>413901.40665420017</v>
      </c>
      <c r="G44" s="6">
        <f aca="true" t="shared" si="9" ref="G44:G49">+C44/B44</f>
        <v>0.5416292435971706</v>
      </c>
      <c r="H44" s="6">
        <f aca="true" t="shared" si="10" ref="H44:H49">+D44/B44</f>
        <v>0.4727848823182641</v>
      </c>
      <c r="I44" s="6">
        <f aca="true" t="shared" si="11" ref="I44:I49">+E44/C44</f>
        <v>0.12710606395933188</v>
      </c>
    </row>
    <row r="45" spans="1:9" ht="15">
      <c r="A45" s="1" t="s">
        <v>19</v>
      </c>
      <c r="B45" s="8">
        <f>D45+E45+F45</f>
        <v>31616.325257</v>
      </c>
      <c r="C45" s="9">
        <f>D45+E45</f>
        <v>22758.794306</v>
      </c>
      <c r="D45" s="10">
        <v>18794.29973</v>
      </c>
      <c r="E45" s="10">
        <v>3964.494576</v>
      </c>
      <c r="F45" s="10">
        <v>8857.530951</v>
      </c>
      <c r="G45" s="6">
        <f t="shared" si="9"/>
        <v>0.7198431228487282</v>
      </c>
      <c r="H45" s="6">
        <f t="shared" si="10"/>
        <v>0.5944492149934109</v>
      </c>
      <c r="I45" s="6">
        <f t="shared" si="11"/>
        <v>0.1741961600731557</v>
      </c>
    </row>
    <row r="46" spans="1:9" ht="15">
      <c r="A46" s="1" t="s">
        <v>20</v>
      </c>
      <c r="B46" s="8">
        <f>D46+E46+F46</f>
        <v>1105663.5391684007</v>
      </c>
      <c r="C46" s="9">
        <f>D46+E46</f>
        <v>541669.8931454003</v>
      </c>
      <c r="D46" s="10">
        <v>440803.59346540034</v>
      </c>
      <c r="E46" s="10">
        <v>100866.29968000001</v>
      </c>
      <c r="F46" s="10">
        <v>563993.6460230002</v>
      </c>
      <c r="G46" s="6">
        <f t="shared" si="9"/>
        <v>0.4899048163899886</v>
      </c>
      <c r="H46" s="6">
        <f t="shared" si="10"/>
        <v>0.39867787789849757</v>
      </c>
      <c r="I46" s="6">
        <f t="shared" si="11"/>
        <v>0.18621359790606729</v>
      </c>
    </row>
    <row r="47" spans="1:9" ht="15">
      <c r="A47" s="1" t="s">
        <v>21</v>
      </c>
      <c r="B47" s="8">
        <f>D47+E47+F47</f>
        <v>397677.13670920004</v>
      </c>
      <c r="C47" s="9">
        <f>D47+E47</f>
        <v>143667.41805009998</v>
      </c>
      <c r="D47" s="10">
        <v>127976.92473809999</v>
      </c>
      <c r="E47" s="10">
        <v>15690.493311999999</v>
      </c>
      <c r="F47" s="10">
        <v>254009.71865910006</v>
      </c>
      <c r="G47" s="6">
        <f t="shared" si="9"/>
        <v>0.36126647671766016</v>
      </c>
      <c r="H47" s="6">
        <f t="shared" si="10"/>
        <v>0.3218111199379376</v>
      </c>
      <c r="I47" s="6">
        <f t="shared" si="11"/>
        <v>0.10921399942280845</v>
      </c>
    </row>
    <row r="48" spans="1:9" ht="15">
      <c r="A48" s="1" t="s">
        <v>22</v>
      </c>
      <c r="B48" s="8">
        <f>D48+E48+F48</f>
        <v>163165.5301432</v>
      </c>
      <c r="C48" s="9">
        <f>D48+E48</f>
        <v>78705.4309521</v>
      </c>
      <c r="D48" s="10">
        <v>63194.0467491</v>
      </c>
      <c r="E48" s="10">
        <v>15511.384203</v>
      </c>
      <c r="F48" s="10">
        <v>84460.0991911</v>
      </c>
      <c r="G48" s="6">
        <f t="shared" si="9"/>
        <v>0.4823655516151312</v>
      </c>
      <c r="H48" s="6">
        <f t="shared" si="10"/>
        <v>0.38730022630171096</v>
      </c>
      <c r="I48" s="6">
        <f t="shared" si="11"/>
        <v>0.19708149762168514</v>
      </c>
    </row>
    <row r="49" spans="1:9" ht="15">
      <c r="A49" s="1" t="s">
        <v>166</v>
      </c>
      <c r="B49" s="8">
        <f>D49+E49+F49</f>
        <v>36771.77765</v>
      </c>
      <c r="C49" s="9">
        <f>D49+E49</f>
        <v>14324.43551</v>
      </c>
      <c r="D49" s="10">
        <v>9999.084877</v>
      </c>
      <c r="E49" s="10">
        <v>4325.350633</v>
      </c>
      <c r="F49" s="10">
        <v>22447.34214</v>
      </c>
      <c r="G49" s="6">
        <f t="shared" si="9"/>
        <v>0.3895497151740228</v>
      </c>
      <c r="H49" s="6">
        <f t="shared" si="10"/>
        <v>0.2719228037375016</v>
      </c>
      <c r="I49" s="6">
        <f t="shared" si="11"/>
        <v>0.30195609662806183</v>
      </c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</sheetData>
  <sheetProtection/>
  <mergeCells count="10"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3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4.00390625" style="0" customWidth="1"/>
    <col min="2" max="2" width="52.00390625" style="0" customWidth="1"/>
  </cols>
  <sheetData>
    <row r="1" spans="2:9" ht="30" customHeight="1">
      <c r="B1" s="225" t="s">
        <v>293</v>
      </c>
      <c r="C1" s="225"/>
      <c r="D1" s="225"/>
      <c r="E1" s="225"/>
      <c r="F1" s="225"/>
      <c r="G1" s="225"/>
      <c r="H1" s="225"/>
      <c r="I1" s="225"/>
    </row>
    <row r="2" spans="1:10" ht="15">
      <c r="A2" s="127"/>
      <c r="B2" s="157"/>
      <c r="C2" s="218" t="s">
        <v>269</v>
      </c>
      <c r="D2" s="218"/>
      <c r="E2" s="218"/>
      <c r="F2" s="218" t="s">
        <v>270</v>
      </c>
      <c r="G2" s="219"/>
      <c r="H2" s="218" t="s">
        <v>271</v>
      </c>
      <c r="I2" s="219"/>
      <c r="J2" s="127"/>
    </row>
    <row r="3" spans="1:10" ht="15">
      <c r="A3" s="127"/>
      <c r="B3" s="157"/>
      <c r="C3" s="157" t="s">
        <v>266</v>
      </c>
      <c r="D3" s="157" t="s">
        <v>264</v>
      </c>
      <c r="E3" s="157" t="s">
        <v>265</v>
      </c>
      <c r="F3" s="157" t="s">
        <v>264</v>
      </c>
      <c r="G3" s="157" t="s">
        <v>265</v>
      </c>
      <c r="H3" s="157" t="s">
        <v>264</v>
      </c>
      <c r="I3" s="157" t="s">
        <v>265</v>
      </c>
      <c r="J3" s="127"/>
    </row>
    <row r="4" spans="2:9" ht="15">
      <c r="B4" t="s">
        <v>272</v>
      </c>
      <c r="C4" s="109">
        <f>+SUMPRODUCT(C6:C12,C16:C22)/C14</f>
        <v>25.57805628338017</v>
      </c>
      <c r="D4" s="109">
        <f>+SUMPRODUCT(D6:D12,D16:D22)/D14</f>
        <v>17.672382053072923</v>
      </c>
      <c r="E4" s="109">
        <f>+SUMPRODUCT(E6:E12,E16:E22)/E14</f>
        <v>31.659622509191124</v>
      </c>
      <c r="F4" s="109">
        <f>+SUMPRODUCT(F6:F12,F16:F22)/F14</f>
        <v>8.201170787103669</v>
      </c>
      <c r="G4" s="109">
        <f>+SUMPRODUCT(G6:G12,G16:G22)/G14</f>
        <v>21.779839111210144</v>
      </c>
      <c r="H4" s="109">
        <f>+SUMPRODUCT(H6:H12,H16:H22)/H14</f>
        <v>18.70515743395286</v>
      </c>
      <c r="I4" s="109">
        <f>+SUMPRODUCT(I6:I12,I16:I22)/I14</f>
        <v>33.021888629900374</v>
      </c>
    </row>
    <row r="5" spans="3:9" ht="15">
      <c r="C5" s="110"/>
      <c r="D5" s="110"/>
      <c r="E5" s="110"/>
      <c r="F5" s="110"/>
      <c r="G5" s="110"/>
      <c r="H5" s="110"/>
      <c r="I5" s="110"/>
    </row>
    <row r="6" spans="2:9" ht="15">
      <c r="B6" s="111" t="s">
        <v>273</v>
      </c>
      <c r="C6" s="109">
        <v>5.637590062502592</v>
      </c>
      <c r="D6" s="109">
        <v>4.825080423482725</v>
      </c>
      <c r="E6" s="109">
        <v>6.090043966131636</v>
      </c>
      <c r="F6" s="109">
        <v>4.448601036111736</v>
      </c>
      <c r="G6" s="109">
        <v>4.814397010799399</v>
      </c>
      <c r="H6" s="109">
        <v>4.834013888100629</v>
      </c>
      <c r="I6" s="109">
        <v>6.1401586079970825</v>
      </c>
    </row>
    <row r="7" spans="2:9" ht="15">
      <c r="B7" s="111" t="s">
        <v>274</v>
      </c>
      <c r="C7" s="109">
        <v>5.079056011929269</v>
      </c>
      <c r="D7" s="109">
        <v>5.0844009047040775</v>
      </c>
      <c r="E7" s="109">
        <v>5.07562134417237</v>
      </c>
      <c r="F7" s="109">
        <v>3.9150875342204317</v>
      </c>
      <c r="G7" s="109">
        <v>4.326138420528833</v>
      </c>
      <c r="H7" s="109">
        <v>5.165619444507119</v>
      </c>
      <c r="I7" s="109">
        <v>5.132833441131473</v>
      </c>
    </row>
    <row r="8" spans="2:9" ht="24.75" customHeight="1">
      <c r="B8" s="124" t="s">
        <v>275</v>
      </c>
      <c r="C8" s="109">
        <v>5.756424291970979</v>
      </c>
      <c r="D8" s="109">
        <v>6.6244292818610555</v>
      </c>
      <c r="E8" s="109">
        <v>4.308702127380189</v>
      </c>
      <c r="F8" s="109">
        <v>3.041397906825874</v>
      </c>
      <c r="G8" s="109">
        <v>3.7051026961960543</v>
      </c>
      <c r="H8" s="109">
        <v>6.7228512153909445</v>
      </c>
      <c r="I8" s="109">
        <v>4.314157480396761</v>
      </c>
    </row>
    <row r="9" spans="2:9" ht="15">
      <c r="B9" s="111" t="s">
        <v>276</v>
      </c>
      <c r="C9" s="109">
        <v>4.891598537798642</v>
      </c>
      <c r="D9" s="109">
        <v>2.1890113874980908</v>
      </c>
      <c r="E9" s="109">
        <v>5.603076572777232</v>
      </c>
      <c r="F9" s="109">
        <v>3.3724499190558443</v>
      </c>
      <c r="G9" s="109">
        <v>3.3799491121360496</v>
      </c>
      <c r="H9" s="109">
        <v>1.997905232695682</v>
      </c>
      <c r="I9" s="109">
        <v>5.677058943053</v>
      </c>
    </row>
    <row r="10" spans="2:9" ht="15">
      <c r="B10" s="111" t="s">
        <v>277</v>
      </c>
      <c r="C10" s="109">
        <v>11.043446041149874</v>
      </c>
      <c r="D10" s="109">
        <v>6.232802959554078</v>
      </c>
      <c r="E10" s="109">
        <v>12.993875056429584</v>
      </c>
      <c r="F10" s="109">
        <v>5.424986816353037</v>
      </c>
      <c r="G10" s="109">
        <v>10.9647178112526</v>
      </c>
      <c r="H10" s="109">
        <v>6.350673748582121</v>
      </c>
      <c r="I10" s="109">
        <v>13.282946709705609</v>
      </c>
    </row>
    <row r="11" spans="2:9" ht="13.5" customHeight="1">
      <c r="B11" s="111" t="s">
        <v>278</v>
      </c>
      <c r="C11" s="109">
        <v>10.221103586448745</v>
      </c>
      <c r="D11" s="109">
        <v>12.062187798388958</v>
      </c>
      <c r="E11" s="109">
        <v>8.698914864636304</v>
      </c>
      <c r="F11" s="109">
        <v>7.332781856579825</v>
      </c>
      <c r="G11" s="109">
        <v>4.411301738487844</v>
      </c>
      <c r="H11" s="109">
        <v>12.115759389713945</v>
      </c>
      <c r="I11" s="109">
        <v>8.743265519622733</v>
      </c>
    </row>
    <row r="12" spans="2:9" ht="15">
      <c r="B12" s="111" t="s">
        <v>279</v>
      </c>
      <c r="C12" s="109">
        <v>10.941829934079385</v>
      </c>
      <c r="D12" s="109">
        <v>9.302033036326565</v>
      </c>
      <c r="E12" s="109">
        <v>11.52951358655826</v>
      </c>
      <c r="F12" s="109">
        <v>7.203801783429017</v>
      </c>
      <c r="G12" s="109">
        <v>14.557578908935959</v>
      </c>
      <c r="H12" s="109">
        <v>9.53464344846915</v>
      </c>
      <c r="I12" s="109">
        <v>11.156790932409567</v>
      </c>
    </row>
    <row r="13" spans="2:9" ht="15">
      <c r="B13" s="108"/>
      <c r="C13" s="112"/>
      <c r="D13" s="112"/>
      <c r="E13" s="112"/>
      <c r="F13" s="112"/>
      <c r="G13" s="112"/>
      <c r="H13" s="112"/>
      <c r="I13" s="112"/>
    </row>
    <row r="14" spans="2:9" ht="15">
      <c r="B14" t="s">
        <v>280</v>
      </c>
      <c r="C14" s="8">
        <v>5449897</v>
      </c>
      <c r="D14" s="8">
        <v>2369584</v>
      </c>
      <c r="E14" s="8">
        <v>3080314</v>
      </c>
      <c r="F14" s="8">
        <v>232981</v>
      </c>
      <c r="G14" s="8">
        <v>373260</v>
      </c>
      <c r="H14" s="8">
        <v>2136602</v>
      </c>
      <c r="I14" s="8">
        <v>2707054</v>
      </c>
    </row>
    <row r="15" spans="3:9" ht="15">
      <c r="C15" s="110"/>
      <c r="D15" s="110"/>
      <c r="E15" s="110"/>
      <c r="F15" s="110"/>
      <c r="G15" s="110"/>
      <c r="H15" s="110"/>
      <c r="I15" s="110"/>
    </row>
    <row r="16" spans="2:9" ht="16.5" customHeight="1">
      <c r="B16" s="111" t="s">
        <v>273</v>
      </c>
      <c r="C16" s="113">
        <v>2609144.5206268886</v>
      </c>
      <c r="D16" s="113">
        <v>933242.4087242002</v>
      </c>
      <c r="E16" s="113">
        <v>1675902.1119027017</v>
      </c>
      <c r="F16" s="113">
        <v>21631.5776582</v>
      </c>
      <c r="G16" s="113">
        <v>63350.1787328</v>
      </c>
      <c r="H16" s="113">
        <v>911610.8310660004</v>
      </c>
      <c r="I16" s="113">
        <v>1612551.9331699016</v>
      </c>
    </row>
    <row r="17" spans="2:9" ht="15">
      <c r="B17" s="111" t="s">
        <v>274</v>
      </c>
      <c r="C17" s="113">
        <v>3393858.5864586784</v>
      </c>
      <c r="D17" s="113">
        <v>1327717.5567336022</v>
      </c>
      <c r="E17" s="113">
        <v>2066141.0297251008</v>
      </c>
      <c r="F17" s="113">
        <v>86231.53103229999</v>
      </c>
      <c r="G17" s="113">
        <v>146534.015836</v>
      </c>
      <c r="H17" s="113">
        <v>1241486.0257013016</v>
      </c>
      <c r="I17" s="113">
        <v>1919607.0138891016</v>
      </c>
    </row>
    <row r="18" spans="2:9" ht="30" customHeight="1">
      <c r="B18" s="124"/>
      <c r="C18" s="124"/>
      <c r="D18" s="124"/>
      <c r="E18" s="124"/>
      <c r="F18" s="124"/>
      <c r="G18" s="124"/>
      <c r="H18" s="124"/>
      <c r="I18" s="113"/>
    </row>
    <row r="19" spans="2:9" ht="15">
      <c r="B19" s="111" t="s">
        <v>276</v>
      </c>
      <c r="C19" s="113">
        <v>549097.1526153006</v>
      </c>
      <c r="D19" s="113">
        <v>114429.73169919998</v>
      </c>
      <c r="E19" s="113">
        <v>434667.42091610027</v>
      </c>
      <c r="F19" s="113">
        <v>15909.432583099999</v>
      </c>
      <c r="G19" s="113">
        <v>13999.2113778</v>
      </c>
      <c r="H19" s="113">
        <v>98520.2991161</v>
      </c>
      <c r="I19" s="113">
        <v>420668.2095383003</v>
      </c>
    </row>
    <row r="20" spans="2:9" ht="15">
      <c r="B20" s="111" t="s">
        <v>277</v>
      </c>
      <c r="C20" s="113">
        <v>4009980.141517979</v>
      </c>
      <c r="D20" s="113">
        <v>1156796.0682340015</v>
      </c>
      <c r="E20" s="113">
        <v>2853184.0732839843</v>
      </c>
      <c r="F20" s="113">
        <v>147298.68226499992</v>
      </c>
      <c r="G20" s="113">
        <v>355777.9120584001</v>
      </c>
      <c r="H20" s="113">
        <v>1009497.3859690005</v>
      </c>
      <c r="I20" s="113">
        <v>2497406.161225592</v>
      </c>
    </row>
    <row r="21" spans="2:9" ht="15">
      <c r="B21" s="111" t="s">
        <v>278</v>
      </c>
      <c r="C21" s="113">
        <v>3030430.2394942837</v>
      </c>
      <c r="D21" s="113">
        <v>1371546.949551502</v>
      </c>
      <c r="E21" s="113">
        <v>1658883.2899428017</v>
      </c>
      <c r="F21" s="113">
        <v>15361.9690152</v>
      </c>
      <c r="G21" s="113">
        <v>16983.6508734</v>
      </c>
      <c r="H21" s="113">
        <v>1356184.9805363019</v>
      </c>
      <c r="I21" s="113">
        <v>1641899.6390694017</v>
      </c>
    </row>
    <row r="22" spans="2:9" ht="15">
      <c r="B22" s="111" t="s">
        <v>279</v>
      </c>
      <c r="C22" s="113">
        <v>2696677.225557784</v>
      </c>
      <c r="D22" s="113">
        <v>711473.3824758006</v>
      </c>
      <c r="E22" s="113">
        <v>1985203.8430820012</v>
      </c>
      <c r="F22" s="113">
        <v>71002.72798809998</v>
      </c>
      <c r="G22" s="113">
        <v>217576.1766175999</v>
      </c>
      <c r="H22" s="113">
        <v>640470.6544877007</v>
      </c>
      <c r="I22" s="113">
        <v>1767627.6664644014</v>
      </c>
    </row>
    <row r="23" spans="2:9" ht="15">
      <c r="B23" s="108"/>
      <c r="C23" s="108"/>
      <c r="D23" s="108"/>
      <c r="E23" s="108"/>
      <c r="F23" s="108"/>
      <c r="G23" s="108"/>
      <c r="H23" s="108"/>
      <c r="I23" s="108"/>
    </row>
  </sheetData>
  <sheetProtection/>
  <mergeCells count="4">
    <mergeCell ref="C2:E2"/>
    <mergeCell ref="F2:G2"/>
    <mergeCell ref="H2:I2"/>
    <mergeCell ref="B1:I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3">
      <selection activeCell="B28" sqref="B27:B28"/>
    </sheetView>
  </sheetViews>
  <sheetFormatPr defaultColWidth="11.421875" defaultRowHeight="15"/>
  <cols>
    <col min="1" max="1" width="42.140625" style="13" customWidth="1"/>
    <col min="2" max="8" width="11.421875" style="13" customWidth="1"/>
    <col min="9" max="9" width="0.85546875" style="13" customWidth="1"/>
    <col min="10" max="10" width="13.00390625" style="13" customWidth="1"/>
    <col min="11" max="16384" width="11.421875" style="13" customWidth="1"/>
  </cols>
  <sheetData>
    <row r="1" spans="1:10" ht="15">
      <c r="A1" s="41" t="s">
        <v>115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152"/>
      <c r="B2" s="152"/>
      <c r="C2" s="152"/>
      <c r="D2" s="152"/>
      <c r="E2" s="152"/>
      <c r="F2" s="152"/>
      <c r="G2" s="191" t="s">
        <v>255</v>
      </c>
      <c r="H2" s="191" t="s">
        <v>253</v>
      </c>
      <c r="I2" s="153"/>
      <c r="J2" s="154" t="s">
        <v>45</v>
      </c>
    </row>
    <row r="3" spans="1:10" ht="36" customHeight="1">
      <c r="A3" s="154"/>
      <c r="B3" s="154" t="s">
        <v>82</v>
      </c>
      <c r="C3" s="154" t="s">
        <v>107</v>
      </c>
      <c r="D3" s="154" t="s">
        <v>108</v>
      </c>
      <c r="E3" s="154" t="s">
        <v>63</v>
      </c>
      <c r="F3" s="154" t="s">
        <v>97</v>
      </c>
      <c r="G3" s="191"/>
      <c r="H3" s="191"/>
      <c r="I3" s="153"/>
      <c r="J3" s="154" t="s">
        <v>46</v>
      </c>
    </row>
    <row r="4" spans="1:10" ht="15">
      <c r="A4" s="45" t="s">
        <v>116</v>
      </c>
      <c r="B4" s="43">
        <v>6610639.734872452</v>
      </c>
      <c r="C4" s="43">
        <v>3115870.3708769027</v>
      </c>
      <c r="D4" s="43">
        <v>3494769.3639956033</v>
      </c>
      <c r="E4" s="43">
        <v>909649.2773984008</v>
      </c>
      <c r="F4" s="43">
        <v>5700990.457474073</v>
      </c>
      <c r="G4" s="43">
        <v>4104155.9124554</v>
      </c>
      <c r="H4" s="43">
        <v>2506483.8224171037</v>
      </c>
      <c r="I4" s="45"/>
      <c r="J4" s="43">
        <f>+B4</f>
        <v>6610639.734872452</v>
      </c>
    </row>
    <row r="5" spans="1:10" ht="1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5">
      <c r="A6" s="45" t="s">
        <v>59</v>
      </c>
      <c r="B6" s="43">
        <f>B7+B8</f>
        <v>3261119.440492181</v>
      </c>
      <c r="C6" s="43">
        <f aca="true" t="shared" si="0" ref="C6:H6">C7+C8</f>
        <v>1809845.5684345001</v>
      </c>
      <c r="D6" s="43">
        <f t="shared" si="0"/>
        <v>1451273.8720577012</v>
      </c>
      <c r="E6" s="43">
        <f t="shared" si="0"/>
        <v>586417.8650448011</v>
      </c>
      <c r="F6" s="43">
        <f t="shared" si="0"/>
        <v>2674701.5754473926</v>
      </c>
      <c r="G6" s="43">
        <f t="shared" si="0"/>
        <v>1899550.1301055006</v>
      </c>
      <c r="H6" s="43">
        <f t="shared" si="0"/>
        <v>1361569.3103867017</v>
      </c>
      <c r="I6" s="45"/>
      <c r="J6" s="43">
        <f>+J7+J8</f>
        <v>5465725.222842101</v>
      </c>
    </row>
    <row r="7" spans="1:10" ht="15">
      <c r="A7" s="71" t="s">
        <v>109</v>
      </c>
      <c r="B7" s="44">
        <v>2830960.496669081</v>
      </c>
      <c r="C7" s="44">
        <v>1577009.3101237002</v>
      </c>
      <c r="D7" s="44">
        <v>1253951.1865454013</v>
      </c>
      <c r="E7" s="44">
        <v>493307.49553580116</v>
      </c>
      <c r="F7" s="44">
        <v>2337653.001133293</v>
      </c>
      <c r="G7" s="44">
        <v>1620421.2636627005</v>
      </c>
      <c r="H7" s="44">
        <v>1210539.2330064017</v>
      </c>
      <c r="I7" s="45"/>
      <c r="J7" s="43">
        <f>+G4+H7</f>
        <v>5314695.145461801</v>
      </c>
    </row>
    <row r="8" spans="1:10" ht="15">
      <c r="A8" s="71" t="s">
        <v>110</v>
      </c>
      <c r="B8" s="44">
        <v>430158.9438231002</v>
      </c>
      <c r="C8" s="44">
        <v>232836.25831079998</v>
      </c>
      <c r="D8" s="44">
        <v>197322.68551229994</v>
      </c>
      <c r="E8" s="44">
        <v>93110.36950899997</v>
      </c>
      <c r="F8" s="44">
        <v>337048.5743140999</v>
      </c>
      <c r="G8" s="44">
        <v>279128.8664427999</v>
      </c>
      <c r="H8" s="44">
        <v>151030.07738029998</v>
      </c>
      <c r="I8" s="45"/>
      <c r="J8" s="43">
        <f>+H8</f>
        <v>151030.07738029998</v>
      </c>
    </row>
    <row r="9" spans="1:10" ht="15">
      <c r="A9" s="45" t="s">
        <v>60</v>
      </c>
      <c r="B9" s="44">
        <v>3349520.294380271</v>
      </c>
      <c r="C9" s="44">
        <v>1306024.8024424028</v>
      </c>
      <c r="D9" s="44">
        <v>2043495.4919379018</v>
      </c>
      <c r="E9" s="44">
        <v>323231.4123535997</v>
      </c>
      <c r="F9" s="44">
        <v>3026288.8820266807</v>
      </c>
      <c r="G9" s="44">
        <v>2204605.7823498994</v>
      </c>
      <c r="H9" s="44">
        <v>1144914.512030402</v>
      </c>
      <c r="I9" s="45"/>
      <c r="J9" s="43">
        <f>+J4-J6</f>
        <v>1144914.512030351</v>
      </c>
    </row>
    <row r="10" spans="1:10" ht="1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">
      <c r="A11" s="45" t="s">
        <v>111</v>
      </c>
      <c r="B11" s="43">
        <f>+SUM(B12:B14)</f>
        <v>3125813.4089800036</v>
      </c>
      <c r="C11" s="43">
        <f aca="true" t="shared" si="1" ref="C11:H11">+SUM(C12:C14)</f>
        <v>1364919.7946836005</v>
      </c>
      <c r="D11" s="43">
        <f t="shared" si="1"/>
        <v>1760893.6142964007</v>
      </c>
      <c r="E11" s="43">
        <f t="shared" si="1"/>
        <v>338400.62905779993</v>
      </c>
      <c r="F11" s="43">
        <f t="shared" si="1"/>
        <v>2787412.7799222036</v>
      </c>
      <c r="G11" s="43">
        <f t="shared" si="1"/>
        <v>2339471.1051440025</v>
      </c>
      <c r="H11" s="43">
        <f t="shared" si="1"/>
        <v>786342.3038359998</v>
      </c>
      <c r="I11" s="45"/>
      <c r="J11" s="72" t="s">
        <v>48</v>
      </c>
    </row>
    <row r="12" spans="1:10" ht="15">
      <c r="A12" s="71" t="s">
        <v>110</v>
      </c>
      <c r="B12" s="43">
        <f>+B8</f>
        <v>430158.9438231002</v>
      </c>
      <c r="C12" s="43">
        <f aca="true" t="shared" si="2" ref="C12:H12">+C8</f>
        <v>232836.25831079998</v>
      </c>
      <c r="D12" s="43">
        <f t="shared" si="2"/>
        <v>197322.68551229994</v>
      </c>
      <c r="E12" s="43">
        <f t="shared" si="2"/>
        <v>93110.36950899997</v>
      </c>
      <c r="F12" s="43">
        <f t="shared" si="2"/>
        <v>337048.5743140999</v>
      </c>
      <c r="G12" s="43">
        <f t="shared" si="2"/>
        <v>279128.8664427999</v>
      </c>
      <c r="H12" s="43">
        <f t="shared" si="2"/>
        <v>151030.07738029998</v>
      </c>
      <c r="I12" s="45"/>
      <c r="J12" s="72" t="s">
        <v>48</v>
      </c>
    </row>
    <row r="13" spans="1:10" ht="15">
      <c r="A13" s="71" t="s">
        <v>295</v>
      </c>
      <c r="B13" s="44">
        <v>776538.7836097003</v>
      </c>
      <c r="C13" s="44">
        <v>363203.9801277001</v>
      </c>
      <c r="D13" s="44">
        <v>413334.8034820002</v>
      </c>
      <c r="E13" s="44">
        <v>70486.98565809999</v>
      </c>
      <c r="F13" s="44">
        <v>706051.7979516006</v>
      </c>
      <c r="G13" s="44">
        <v>573037.7716018003</v>
      </c>
      <c r="H13" s="44">
        <v>203501.01200790002</v>
      </c>
      <c r="I13" s="45"/>
      <c r="J13" s="72" t="s">
        <v>48</v>
      </c>
    </row>
    <row r="14" spans="1:10" ht="15">
      <c r="A14" s="71" t="s">
        <v>112</v>
      </c>
      <c r="B14" s="43">
        <v>1919115.681547203</v>
      </c>
      <c r="C14" s="43">
        <v>768879.5562451005</v>
      </c>
      <c r="D14" s="43">
        <v>1150236.1253021006</v>
      </c>
      <c r="E14" s="43">
        <v>174803.2738907</v>
      </c>
      <c r="F14" s="43">
        <v>1744312.4076565031</v>
      </c>
      <c r="G14" s="43">
        <v>1487304.4670994023</v>
      </c>
      <c r="H14" s="43">
        <v>431811.21444779984</v>
      </c>
      <c r="I14" s="45"/>
      <c r="J14" s="72" t="s">
        <v>48</v>
      </c>
    </row>
    <row r="15" spans="1:10" ht="3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5">
      <c r="A16" s="73" t="s">
        <v>145</v>
      </c>
      <c r="B16" s="67">
        <f>+B6/B4</f>
        <v>0.49331374440042786</v>
      </c>
      <c r="C16" s="67">
        <f aca="true" t="shared" si="3" ref="C16:H16">+C6/C4</f>
        <v>0.5808475170695735</v>
      </c>
      <c r="D16" s="67">
        <f t="shared" si="3"/>
        <v>0.41527028564724683</v>
      </c>
      <c r="E16" s="67">
        <f t="shared" si="3"/>
        <v>0.6446636957948867</v>
      </c>
      <c r="F16" s="67">
        <f t="shared" si="3"/>
        <v>0.469164366332314</v>
      </c>
      <c r="G16" s="67">
        <f t="shared" si="3"/>
        <v>0.46283576224302203</v>
      </c>
      <c r="H16" s="67">
        <f t="shared" si="3"/>
        <v>0.5432188702792765</v>
      </c>
      <c r="I16" s="45"/>
      <c r="J16" s="67">
        <f>+J6/J4</f>
        <v>0.8268073048980877</v>
      </c>
    </row>
    <row r="17" spans="1:10" ht="15">
      <c r="A17" s="45" t="s">
        <v>146</v>
      </c>
      <c r="B17" s="67">
        <f>+B7/B4</f>
        <v>0.4282430460905616</v>
      </c>
      <c r="C17" s="67">
        <f aca="true" t="shared" si="4" ref="C17:H17">+C7/C4</f>
        <v>0.5061216040511598</v>
      </c>
      <c r="D17" s="67">
        <f t="shared" si="4"/>
        <v>0.3588079944456612</v>
      </c>
      <c r="E17" s="67">
        <f t="shared" si="4"/>
        <v>0.5423051584745516</v>
      </c>
      <c r="F17" s="67">
        <f t="shared" si="4"/>
        <v>0.41004331064413535</v>
      </c>
      <c r="G17" s="67">
        <f t="shared" si="4"/>
        <v>0.39482448967033723</v>
      </c>
      <c r="H17" s="67">
        <f t="shared" si="4"/>
        <v>0.4829631143755118</v>
      </c>
      <c r="I17" s="45"/>
      <c r="J17" s="67">
        <f>+J7/J4</f>
        <v>0.803960790273552</v>
      </c>
    </row>
    <row r="18" spans="1:10" ht="15">
      <c r="A18" s="45" t="s">
        <v>296</v>
      </c>
      <c r="B18" s="67"/>
      <c r="C18" s="67"/>
      <c r="D18" s="67"/>
      <c r="E18" s="67"/>
      <c r="F18" s="67"/>
      <c r="G18" s="67"/>
      <c r="H18" s="67"/>
      <c r="I18" s="45"/>
      <c r="J18" s="45"/>
    </row>
    <row r="19" spans="1:10" ht="15">
      <c r="A19" s="45" t="s">
        <v>147</v>
      </c>
      <c r="B19" s="67">
        <f>+B8/B6</f>
        <v>0.13190530174453802</v>
      </c>
      <c r="C19" s="67">
        <f aca="true" t="shared" si="5" ref="C19:H19">+C8/C6</f>
        <v>0.12864979331479715</v>
      </c>
      <c r="D19" s="67">
        <f t="shared" si="5"/>
        <v>0.13596516089173732</v>
      </c>
      <c r="E19" s="67">
        <f t="shared" si="5"/>
        <v>0.15877819394517684</v>
      </c>
      <c r="F19" s="67">
        <f t="shared" si="5"/>
        <v>0.12601352517531694</v>
      </c>
      <c r="G19" s="67">
        <f t="shared" si="5"/>
        <v>0.14694472234186162</v>
      </c>
      <c r="H19" s="67">
        <f t="shared" si="5"/>
        <v>0.11092353230068445</v>
      </c>
      <c r="I19" s="45"/>
      <c r="J19" s="67">
        <f>+J8/J6</f>
        <v>0.027632211869912927</v>
      </c>
    </row>
    <row r="20" spans="1:10" ht="15">
      <c r="A20" s="190" t="s">
        <v>148</v>
      </c>
      <c r="B20" s="67"/>
      <c r="C20" s="45"/>
      <c r="D20" s="45"/>
      <c r="E20" s="45"/>
      <c r="F20" s="45"/>
      <c r="G20" s="45"/>
      <c r="H20" s="45"/>
      <c r="I20" s="45"/>
      <c r="J20" s="45"/>
    </row>
    <row r="21" spans="1:10" ht="15">
      <c r="A21" s="190"/>
      <c r="B21" s="67">
        <f>+(B12+B13)/B6</f>
        <v>0.3700256152686885</v>
      </c>
      <c r="C21" s="67">
        <f aca="true" t="shared" si="6" ref="C21:H21">+(C12+C13)/C6</f>
        <v>0.3293320981823159</v>
      </c>
      <c r="D21" s="67">
        <f t="shared" si="6"/>
        <v>0.42077343274186707</v>
      </c>
      <c r="E21" s="67">
        <f t="shared" si="6"/>
        <v>0.2789774406934234</v>
      </c>
      <c r="F21" s="67">
        <f t="shared" si="6"/>
        <v>0.3899875716382389</v>
      </c>
      <c r="G21" s="67">
        <f t="shared" si="6"/>
        <v>0.4486149770615799</v>
      </c>
      <c r="H21" s="67">
        <f t="shared" si="6"/>
        <v>0.26038416603816444</v>
      </c>
      <c r="I21" s="45"/>
      <c r="J21" s="72" t="s">
        <v>48</v>
      </c>
    </row>
    <row r="22" spans="1:10" ht="15">
      <c r="A22" s="190" t="s">
        <v>113</v>
      </c>
      <c r="B22" s="67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190"/>
      <c r="B23" s="67">
        <f>+(B12+B14)/(B6+B14)</f>
        <v>0.45350733509667945</v>
      </c>
      <c r="C23" s="67">
        <f aca="true" t="shared" si="7" ref="C23:H23">+(C12+C14)/(C6+C14)</f>
        <v>0.3884538933479235</v>
      </c>
      <c r="D23" s="67">
        <f t="shared" si="7"/>
        <v>0.5179910175943968</v>
      </c>
      <c r="E23" s="67">
        <f t="shared" si="7"/>
        <v>0.3519524481077246</v>
      </c>
      <c r="F23" s="67">
        <f t="shared" si="7"/>
        <v>0.4710012210707386</v>
      </c>
      <c r="G23" s="67">
        <f t="shared" si="7"/>
        <v>0.5215557039265875</v>
      </c>
      <c r="H23" s="67">
        <f t="shared" si="7"/>
        <v>0.32499588556750175</v>
      </c>
      <c r="I23" s="45"/>
      <c r="J23" s="72" t="s">
        <v>48</v>
      </c>
    </row>
    <row r="24" spans="1:10" ht="15">
      <c r="A24" s="190" t="s">
        <v>114</v>
      </c>
      <c r="B24" s="67"/>
      <c r="C24" s="45"/>
      <c r="D24" s="45"/>
      <c r="E24" s="45"/>
      <c r="F24" s="45"/>
      <c r="G24" s="45"/>
      <c r="H24" s="45"/>
      <c r="I24" s="45"/>
      <c r="J24" s="45"/>
    </row>
    <row r="25" spans="1:10" ht="15">
      <c r="A25" s="190"/>
      <c r="B25" s="67">
        <f>+B11/(B6+B14)</f>
        <v>0.6034114929805379</v>
      </c>
      <c r="C25" s="67">
        <f aca="true" t="shared" si="8" ref="C25:H25">+C11/(C6+C14)</f>
        <v>0.5293002273180194</v>
      </c>
      <c r="D25" s="67">
        <f t="shared" si="8"/>
        <v>0.6768736680172213</v>
      </c>
      <c r="E25" s="67">
        <f t="shared" si="8"/>
        <v>0.44454970014498363</v>
      </c>
      <c r="F25" s="67">
        <f t="shared" si="8"/>
        <v>0.6307770897715823</v>
      </c>
      <c r="G25" s="67">
        <f t="shared" si="8"/>
        <v>0.6907503815117179</v>
      </c>
      <c r="H25" s="67">
        <f t="shared" si="8"/>
        <v>0.43846930026663794</v>
      </c>
      <c r="I25" s="45"/>
      <c r="J25" s="72" t="s">
        <v>48</v>
      </c>
    </row>
    <row r="26" spans="1:10" ht="6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5">
      <c r="A27" s="45" t="s">
        <v>106</v>
      </c>
      <c r="B27" s="67">
        <v>0.15056618229721208</v>
      </c>
      <c r="C27" s="67">
        <v>0.14342035475370019</v>
      </c>
      <c r="D27" s="67">
        <v>0.15923366664066982</v>
      </c>
      <c r="E27" s="67">
        <v>0.17989497453611716</v>
      </c>
      <c r="F27" s="67">
        <v>0.1436304291149957</v>
      </c>
      <c r="G27" s="67">
        <v>0.15514489327592318</v>
      </c>
      <c r="H27" s="67">
        <v>0.14547022049539982</v>
      </c>
      <c r="I27" s="45"/>
      <c r="J27" s="69"/>
    </row>
    <row r="28" spans="1:10" ht="15.75" customHeight="1">
      <c r="A28" s="45" t="s">
        <v>152</v>
      </c>
      <c r="B28" s="67">
        <v>0.15887854811462163</v>
      </c>
      <c r="C28" s="67">
        <v>0.16609143728957002</v>
      </c>
      <c r="D28" s="67">
        <v>0.15056891481809195</v>
      </c>
      <c r="E28" s="67">
        <v>0.16719249280809306</v>
      </c>
      <c r="F28" s="67">
        <v>0.15696949676002817</v>
      </c>
      <c r="G28" s="67">
        <v>0.16082387340629356</v>
      </c>
      <c r="H28" s="67">
        <v>0.156290307894093</v>
      </c>
      <c r="I28" s="45"/>
      <c r="J28" s="69"/>
    </row>
    <row r="29" spans="1:10" ht="4.5" customHeight="1">
      <c r="A29" s="68"/>
      <c r="B29" s="70"/>
      <c r="C29" s="70"/>
      <c r="D29" s="70"/>
      <c r="E29" s="70"/>
      <c r="F29" s="70"/>
      <c r="G29" s="70"/>
      <c r="H29" s="70"/>
      <c r="I29" s="68"/>
      <c r="J29" s="70"/>
    </row>
    <row r="30" ht="15.75" customHeight="1">
      <c r="A30" s="13" t="s">
        <v>47</v>
      </c>
    </row>
    <row r="31" spans="1:10" ht="15">
      <c r="A31" s="14"/>
      <c r="B31" s="14"/>
      <c r="C31" s="14"/>
      <c r="D31" s="14"/>
      <c r="E31" s="14"/>
      <c r="F31" s="14"/>
      <c r="G31" s="14"/>
      <c r="H31" s="14"/>
      <c r="J31" s="14"/>
    </row>
    <row r="35" ht="15">
      <c r="D35" s="22"/>
    </row>
  </sheetData>
  <sheetProtection/>
  <mergeCells count="5">
    <mergeCell ref="A20:A21"/>
    <mergeCell ref="A22:A23"/>
    <mergeCell ref="A24:A25"/>
    <mergeCell ref="G2:G3"/>
    <mergeCell ref="H2:H3"/>
  </mergeCells>
  <printOptions/>
  <pageMargins left="0.7" right="0.7" top="0.75" bottom="0.75" header="0.3" footer="0.3"/>
  <pageSetup horizontalDpi="600" verticalDpi="600" orientation="landscape" paperSize="9" scale="95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4.00390625" style="0" customWidth="1"/>
    <col min="2" max="2" width="26.421875" style="0" customWidth="1"/>
    <col min="3" max="5" width="11.421875" style="0" customWidth="1"/>
    <col min="6" max="6" width="0.85546875" style="0" customWidth="1"/>
    <col min="7" max="8" width="11.421875" style="0" customWidth="1"/>
    <col min="9" max="9" width="0.71875" style="0" customWidth="1"/>
  </cols>
  <sheetData>
    <row r="1" ht="15.75">
      <c r="B1" s="114" t="s">
        <v>301</v>
      </c>
    </row>
    <row r="2" spans="1:10" ht="15.75">
      <c r="A2" s="127"/>
      <c r="B2" s="114" t="s">
        <v>302</v>
      </c>
      <c r="C2" s="127"/>
      <c r="D2" s="127"/>
      <c r="E2" s="127"/>
      <c r="F2" s="127"/>
      <c r="G2" s="127"/>
      <c r="H2" s="127"/>
      <c r="I2" s="127"/>
      <c r="J2" s="127"/>
    </row>
    <row r="3" spans="1:15" ht="15">
      <c r="A3" s="127"/>
      <c r="B3" s="155"/>
      <c r="C3" s="156"/>
      <c r="D3" s="218" t="s">
        <v>281</v>
      </c>
      <c r="E3" s="218"/>
      <c r="F3" s="128"/>
      <c r="G3" s="218" t="s">
        <v>78</v>
      </c>
      <c r="H3" s="218"/>
      <c r="I3" s="128"/>
      <c r="J3" s="218" t="s">
        <v>79</v>
      </c>
      <c r="K3" s="226"/>
      <c r="L3" s="115"/>
      <c r="M3" s="115"/>
      <c r="N3" s="115"/>
      <c r="O3" s="115"/>
    </row>
    <row r="4" spans="2:15" ht="30">
      <c r="B4" s="108"/>
      <c r="C4" s="116" t="s">
        <v>266</v>
      </c>
      <c r="D4" s="116" t="s">
        <v>281</v>
      </c>
      <c r="E4" s="116" t="s">
        <v>282</v>
      </c>
      <c r="F4" s="116"/>
      <c r="G4" s="116" t="s">
        <v>281</v>
      </c>
      <c r="H4" s="116" t="s">
        <v>282</v>
      </c>
      <c r="I4" s="116"/>
      <c r="J4" s="116" t="s">
        <v>281</v>
      </c>
      <c r="K4" s="116" t="s">
        <v>282</v>
      </c>
      <c r="L4" s="117"/>
      <c r="M4" s="117"/>
      <c r="N4" s="117"/>
      <c r="O4" s="117"/>
    </row>
    <row r="5" spans="2:11" ht="15">
      <c r="B5" s="107" t="s">
        <v>283</v>
      </c>
      <c r="C5" s="118">
        <f>SUM(C6:C8)</f>
        <v>2897684.191281985</v>
      </c>
      <c r="D5" s="118">
        <f aca="true" t="shared" si="0" ref="D5:K5">SUM(D6:D8)</f>
        <v>2680855.8302509906</v>
      </c>
      <c r="E5" s="118">
        <f t="shared" si="0"/>
        <v>216828.361031</v>
      </c>
      <c r="F5" s="118"/>
      <c r="G5" s="118">
        <f t="shared" si="0"/>
        <v>1249942.141296402</v>
      </c>
      <c r="H5" s="118">
        <f t="shared" si="0"/>
        <v>116874.6782466</v>
      </c>
      <c r="I5" s="118"/>
      <c r="J5" s="118">
        <f t="shared" si="0"/>
        <v>1430913.6889546025</v>
      </c>
      <c r="K5" s="118">
        <f t="shared" si="0"/>
        <v>99953.68278439999</v>
      </c>
    </row>
    <row r="6" spans="2:11" ht="15">
      <c r="B6" t="s">
        <v>284</v>
      </c>
      <c r="C6" s="119">
        <v>2723608.323182185</v>
      </c>
      <c r="D6" s="119">
        <v>2506779.9621511907</v>
      </c>
      <c r="E6" s="119">
        <v>216828.361031</v>
      </c>
      <c r="F6" s="119"/>
      <c r="G6" s="119">
        <v>1165906.420101402</v>
      </c>
      <c r="H6" s="119">
        <v>116874.6782466</v>
      </c>
      <c r="I6" s="119"/>
      <c r="J6" s="119">
        <v>1340873.5420498024</v>
      </c>
      <c r="K6" s="119">
        <v>99953.68278439999</v>
      </c>
    </row>
    <row r="7" spans="2:11" ht="15">
      <c r="B7" t="s">
        <v>285</v>
      </c>
      <c r="C7" s="119">
        <v>16096.6649158</v>
      </c>
      <c r="D7" s="119">
        <v>16096.6649158</v>
      </c>
      <c r="E7" s="119">
        <v>0</v>
      </c>
      <c r="F7" s="119"/>
      <c r="G7" s="119">
        <v>15420.223893</v>
      </c>
      <c r="H7" s="119">
        <v>0</v>
      </c>
      <c r="I7" s="119"/>
      <c r="J7" s="119">
        <v>676.4410228</v>
      </c>
      <c r="K7" s="119">
        <v>0</v>
      </c>
    </row>
    <row r="8" spans="2:11" ht="15">
      <c r="B8" t="s">
        <v>286</v>
      </c>
      <c r="C8" s="119">
        <v>157979.20318399995</v>
      </c>
      <c r="D8" s="119">
        <v>157979.20318399995</v>
      </c>
      <c r="E8" s="119">
        <v>0</v>
      </c>
      <c r="F8" s="119"/>
      <c r="G8" s="119">
        <v>68615.49730199999</v>
      </c>
      <c r="H8" s="119">
        <v>0</v>
      </c>
      <c r="I8" s="119"/>
      <c r="J8" s="119">
        <v>89363.70588199998</v>
      </c>
      <c r="K8" s="119">
        <v>0</v>
      </c>
    </row>
    <row r="9" spans="3:11" ht="15">
      <c r="C9" s="110"/>
      <c r="D9" s="110"/>
      <c r="E9" s="110"/>
      <c r="F9" s="110"/>
      <c r="G9" s="110"/>
      <c r="H9" s="110"/>
      <c r="I9" s="110"/>
      <c r="J9" s="110"/>
      <c r="K9" s="110"/>
    </row>
    <row r="10" spans="2:11" ht="15">
      <c r="B10" s="107" t="s">
        <v>287</v>
      </c>
      <c r="C10" s="120">
        <f>SUM(C11:C13)</f>
        <v>312646.56024759973</v>
      </c>
      <c r="D10" s="120">
        <f aca="true" t="shared" si="1" ref="D10:K10">SUM(D11:D13)</f>
        <v>299206.5781015997</v>
      </c>
      <c r="E10" s="120">
        <f t="shared" si="1"/>
        <v>13439.982146</v>
      </c>
      <c r="F10" s="120"/>
      <c r="G10" s="120">
        <f t="shared" si="1"/>
        <v>155950.12825090002</v>
      </c>
      <c r="H10" s="120">
        <f t="shared" si="1"/>
        <v>6269.6956976</v>
      </c>
      <c r="I10" s="120"/>
      <c r="J10" s="120">
        <f t="shared" si="1"/>
        <v>143256.44985069995</v>
      </c>
      <c r="K10" s="120">
        <f t="shared" si="1"/>
        <v>7170.2864484</v>
      </c>
    </row>
    <row r="11" spans="2:11" ht="15">
      <c r="B11" s="107" t="s">
        <v>284</v>
      </c>
      <c r="C11" s="119">
        <v>311970.11922479974</v>
      </c>
      <c r="D11" s="119">
        <v>298530.1370787997</v>
      </c>
      <c r="E11" s="119">
        <v>13439.982146</v>
      </c>
      <c r="F11" s="119"/>
      <c r="G11" s="119">
        <v>155950.12825090002</v>
      </c>
      <c r="H11" s="119">
        <v>6269.6956976</v>
      </c>
      <c r="I11" s="119"/>
      <c r="J11" s="119">
        <v>142580.00882789996</v>
      </c>
      <c r="K11" s="119">
        <v>7170.2864484</v>
      </c>
    </row>
    <row r="12" spans="2:11" ht="15">
      <c r="B12" s="107" t="s">
        <v>288</v>
      </c>
      <c r="C12" s="119">
        <v>676.4410228</v>
      </c>
      <c r="D12" s="119">
        <v>676.4410228</v>
      </c>
      <c r="E12" s="119">
        <v>0</v>
      </c>
      <c r="F12" s="119"/>
      <c r="G12" s="119">
        <v>0</v>
      </c>
      <c r="H12" s="119">
        <v>0</v>
      </c>
      <c r="I12" s="119"/>
      <c r="J12" s="119">
        <v>676.4410228</v>
      </c>
      <c r="K12" s="119">
        <v>0</v>
      </c>
    </row>
    <row r="13" spans="2:11" ht="15">
      <c r="B13" s="107" t="s">
        <v>289</v>
      </c>
      <c r="C13" s="119">
        <v>0</v>
      </c>
      <c r="D13" s="119">
        <v>0</v>
      </c>
      <c r="E13" s="119">
        <v>0</v>
      </c>
      <c r="F13" s="119"/>
      <c r="G13" s="119">
        <v>0</v>
      </c>
      <c r="H13" s="119">
        <v>0</v>
      </c>
      <c r="I13" s="119"/>
      <c r="J13" s="119">
        <v>0</v>
      </c>
      <c r="K13" s="119">
        <v>0</v>
      </c>
    </row>
    <row r="14" spans="3:11" ht="15">
      <c r="C14" s="110"/>
      <c r="D14" s="110"/>
      <c r="E14" s="110"/>
      <c r="F14" s="110"/>
      <c r="G14" s="110"/>
      <c r="H14" s="110"/>
      <c r="I14" s="110"/>
      <c r="J14" s="110"/>
      <c r="K14" s="110"/>
    </row>
    <row r="15" spans="2:11" ht="15">
      <c r="B15" s="107" t="s">
        <v>290</v>
      </c>
      <c r="C15" s="120">
        <f>SUM(C16:C18)</f>
        <v>2585037.6310343957</v>
      </c>
      <c r="D15" s="120">
        <f aca="true" t="shared" si="2" ref="D15:K15">SUM(D16:D18)</f>
        <v>2381649.252149399</v>
      </c>
      <c r="E15" s="120">
        <f t="shared" si="2"/>
        <v>203388.37888499998</v>
      </c>
      <c r="F15" s="120"/>
      <c r="G15" s="120">
        <f t="shared" si="2"/>
        <v>1093992.013045501</v>
      </c>
      <c r="H15" s="120">
        <f t="shared" si="2"/>
        <v>110604.98254899998</v>
      </c>
      <c r="I15" s="120"/>
      <c r="J15" s="120">
        <f t="shared" si="2"/>
        <v>1287657.2391039017</v>
      </c>
      <c r="K15" s="120">
        <f t="shared" si="2"/>
        <v>92783.39633599999</v>
      </c>
    </row>
    <row r="16" spans="2:11" ht="15">
      <c r="B16" s="107" t="s">
        <v>284</v>
      </c>
      <c r="C16" s="119">
        <v>2411638.203957396</v>
      </c>
      <c r="D16" s="119">
        <v>2208249.8250723993</v>
      </c>
      <c r="E16" s="119">
        <v>203388.37888499998</v>
      </c>
      <c r="F16" s="119"/>
      <c r="G16" s="119">
        <v>1009956.2918505009</v>
      </c>
      <c r="H16" s="119">
        <v>110604.98254899998</v>
      </c>
      <c r="I16" s="119"/>
      <c r="J16" s="119">
        <v>1198293.5332219016</v>
      </c>
      <c r="K16" s="119">
        <v>92783.39633599999</v>
      </c>
    </row>
    <row r="17" spans="2:11" ht="15">
      <c r="B17" s="107" t="s">
        <v>288</v>
      </c>
      <c r="C17" s="119">
        <v>15420.223893</v>
      </c>
      <c r="D17" s="119">
        <v>15420.223893</v>
      </c>
      <c r="E17" s="119">
        <v>0</v>
      </c>
      <c r="F17" s="119"/>
      <c r="G17" s="119">
        <v>15420.223893</v>
      </c>
      <c r="H17" s="119">
        <v>0</v>
      </c>
      <c r="I17" s="119"/>
      <c r="J17" s="119">
        <v>0</v>
      </c>
      <c r="K17" s="119">
        <v>0</v>
      </c>
    </row>
    <row r="18" spans="2:11" ht="15">
      <c r="B18" s="107" t="s">
        <v>289</v>
      </c>
      <c r="C18" s="119">
        <v>157979.20318399995</v>
      </c>
      <c r="D18" s="119">
        <v>157979.20318399995</v>
      </c>
      <c r="E18" s="119">
        <v>0</v>
      </c>
      <c r="F18" s="119"/>
      <c r="G18" s="119">
        <v>68615.49730199999</v>
      </c>
      <c r="H18" s="119">
        <v>0</v>
      </c>
      <c r="I18" s="119"/>
      <c r="J18" s="119">
        <v>89363.70588199998</v>
      </c>
      <c r="K18" s="119">
        <v>0</v>
      </c>
    </row>
    <row r="19" spans="2:11" ht="15"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</sheetData>
  <sheetProtection/>
  <mergeCells count="3">
    <mergeCell ref="D3:E3"/>
    <mergeCell ref="G3:H3"/>
    <mergeCell ref="J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3">
      <selection activeCell="B28" sqref="B27:B28"/>
    </sheetView>
  </sheetViews>
  <sheetFormatPr defaultColWidth="11.421875" defaultRowHeight="15"/>
  <cols>
    <col min="1" max="1" width="26.28125" style="13" customWidth="1"/>
    <col min="2" max="6" width="11.421875" style="13" customWidth="1"/>
    <col min="7" max="7" width="14.00390625" style="13" customWidth="1"/>
    <col min="8" max="8" width="15.00390625" style="13" customWidth="1"/>
    <col min="9" max="16384" width="11.421875" style="13" customWidth="1"/>
  </cols>
  <sheetData>
    <row r="1" ht="15">
      <c r="A1" s="26" t="s">
        <v>229</v>
      </c>
    </row>
    <row r="2" spans="1:10" ht="15">
      <c r="A2" s="128"/>
      <c r="B2" s="128" t="s">
        <v>9</v>
      </c>
      <c r="C2" s="128" t="s">
        <v>78</v>
      </c>
      <c r="D2" s="128" t="s">
        <v>79</v>
      </c>
      <c r="E2" s="128" t="s">
        <v>81</v>
      </c>
      <c r="F2" s="128" t="s">
        <v>80</v>
      </c>
      <c r="G2" s="128" t="s">
        <v>258</v>
      </c>
      <c r="H2" s="128" t="s">
        <v>261</v>
      </c>
      <c r="I2" s="127"/>
      <c r="J2" s="127"/>
    </row>
    <row r="3" spans="1:10" ht="15">
      <c r="A3" s="128"/>
      <c r="B3" s="128"/>
      <c r="C3" s="128"/>
      <c r="D3" s="128"/>
      <c r="E3" s="128"/>
      <c r="F3" s="128"/>
      <c r="G3" s="128" t="s">
        <v>260</v>
      </c>
      <c r="H3" s="128" t="s">
        <v>262</v>
      </c>
      <c r="I3" s="127"/>
      <c r="J3" s="127"/>
    </row>
    <row r="4" spans="1:8" ht="15">
      <c r="A4" s="46"/>
      <c r="B4" s="46"/>
      <c r="C4" s="46"/>
      <c r="D4" s="46"/>
      <c r="E4" s="46"/>
      <c r="F4" s="46"/>
      <c r="G4" s="46" t="s">
        <v>259</v>
      </c>
      <c r="H4" s="46" t="s">
        <v>259</v>
      </c>
    </row>
    <row r="5" spans="1:8" ht="15">
      <c r="A5" s="20" t="s">
        <v>137</v>
      </c>
      <c r="B5" s="74">
        <v>11509045.807051089</v>
      </c>
      <c r="C5" s="74">
        <v>5410860.357904835</v>
      </c>
      <c r="D5" s="74">
        <v>6098185.44914655</v>
      </c>
      <c r="E5" s="74">
        <v>1490677.581717988</v>
      </c>
      <c r="F5" s="74">
        <v>10018368.22533314</v>
      </c>
      <c r="G5" s="74">
        <v>4245160.975806577</v>
      </c>
      <c r="H5" s="74">
        <v>2813469.114314082</v>
      </c>
    </row>
    <row r="6" spans="1:8" ht="4.5" customHeight="1">
      <c r="A6" s="20"/>
      <c r="B6" s="20"/>
      <c r="C6" s="20"/>
      <c r="D6" s="20"/>
      <c r="E6" s="20"/>
      <c r="F6" s="20"/>
      <c r="G6" s="20"/>
      <c r="H6" s="20"/>
    </row>
    <row r="7" spans="1:8" ht="15">
      <c r="A7" s="75" t="s">
        <v>138</v>
      </c>
      <c r="B7" s="74">
        <v>1540488.8219456011</v>
      </c>
      <c r="C7" s="74">
        <v>693057.3766183004</v>
      </c>
      <c r="D7" s="74">
        <v>847431.4453273003</v>
      </c>
      <c r="E7" s="74">
        <v>216169.35490809998</v>
      </c>
      <c r="F7" s="74">
        <v>1324319.4670375015</v>
      </c>
      <c r="G7" s="74">
        <v>0</v>
      </c>
      <c r="H7" s="74">
        <v>0</v>
      </c>
    </row>
    <row r="8" spans="1:8" ht="15">
      <c r="A8" s="75" t="s">
        <v>139</v>
      </c>
      <c r="B8" s="74">
        <v>1506163.177429602</v>
      </c>
      <c r="C8" s="74">
        <v>706917.4437049006</v>
      </c>
      <c r="D8" s="74">
        <v>799245.7337247005</v>
      </c>
      <c r="E8" s="74">
        <v>197429.5216747999</v>
      </c>
      <c r="F8" s="74">
        <v>1308733.6557548018</v>
      </c>
      <c r="G8" s="74">
        <v>0</v>
      </c>
      <c r="H8" s="74">
        <v>0</v>
      </c>
    </row>
    <row r="9" spans="1:8" ht="15">
      <c r="A9" s="75" t="s">
        <v>140</v>
      </c>
      <c r="B9" s="74">
        <v>1625003.175391102</v>
      </c>
      <c r="C9" s="74">
        <v>773446.7238899008</v>
      </c>
      <c r="D9" s="74">
        <v>851556.4515012009</v>
      </c>
      <c r="E9" s="74">
        <v>132893.02695640002</v>
      </c>
      <c r="F9" s="74">
        <v>1492110.1484347014</v>
      </c>
      <c r="G9" s="74">
        <v>79301.86989409999</v>
      </c>
      <c r="H9" s="74">
        <v>141937.5879416</v>
      </c>
    </row>
    <row r="10" spans="1:8" ht="15">
      <c r="A10" s="75" t="s">
        <v>94</v>
      </c>
      <c r="B10" s="74">
        <v>1184694.326289302</v>
      </c>
      <c r="C10" s="74">
        <v>552261.1592416004</v>
      </c>
      <c r="D10" s="74">
        <v>632433.1670477005</v>
      </c>
      <c r="E10" s="74">
        <v>152189.13034080004</v>
      </c>
      <c r="F10" s="74">
        <v>1032505.1959485011</v>
      </c>
      <c r="G10" s="74">
        <v>493308.86101810035</v>
      </c>
      <c r="H10" s="74">
        <v>691385.4652712005</v>
      </c>
    </row>
    <row r="11" spans="1:8" ht="15">
      <c r="A11" s="75" t="s">
        <v>85</v>
      </c>
      <c r="B11" s="74">
        <v>1076198.2513181008</v>
      </c>
      <c r="C11" s="74">
        <v>592214.6265202005</v>
      </c>
      <c r="D11" s="74">
        <v>483983.6247979002</v>
      </c>
      <c r="E11" s="74">
        <v>204204.16222279993</v>
      </c>
      <c r="F11" s="74">
        <v>871994.0890953008</v>
      </c>
      <c r="G11" s="74">
        <v>583048.3082075007</v>
      </c>
      <c r="H11" s="74">
        <v>493149.94311060006</v>
      </c>
    </row>
    <row r="12" spans="1:8" ht="15">
      <c r="A12" s="75" t="s">
        <v>86</v>
      </c>
      <c r="B12" s="74">
        <v>940182.1158041009</v>
      </c>
      <c r="C12" s="74">
        <v>454585.43147230014</v>
      </c>
      <c r="D12" s="74">
        <v>485596.6843318001</v>
      </c>
      <c r="E12" s="74">
        <v>157887.9034821998</v>
      </c>
      <c r="F12" s="74">
        <v>782294.2123219005</v>
      </c>
      <c r="G12" s="74">
        <v>583342.2372119002</v>
      </c>
      <c r="H12" s="74">
        <v>356839.8785922002</v>
      </c>
    </row>
    <row r="13" spans="1:8" ht="15">
      <c r="A13" s="75" t="s">
        <v>117</v>
      </c>
      <c r="B13" s="74">
        <v>843345.2521992999</v>
      </c>
      <c r="C13" s="74">
        <v>358415.2611228001</v>
      </c>
      <c r="D13" s="74">
        <v>484929.9910765001</v>
      </c>
      <c r="E13" s="74">
        <v>122403.53583380002</v>
      </c>
      <c r="F13" s="74">
        <v>720941.7163655001</v>
      </c>
      <c r="G13" s="74">
        <v>562511.0020682001</v>
      </c>
      <c r="H13" s="74">
        <v>280834.25013110007</v>
      </c>
    </row>
    <row r="14" spans="1:8" ht="15">
      <c r="A14" s="75" t="s">
        <v>87</v>
      </c>
      <c r="B14" s="74">
        <v>520594.0406783002</v>
      </c>
      <c r="C14" s="74">
        <v>223629.32289760007</v>
      </c>
      <c r="D14" s="74">
        <v>296964.7177807</v>
      </c>
      <c r="E14" s="74">
        <v>100145.30100970002</v>
      </c>
      <c r="F14" s="74">
        <v>420448.73966860044</v>
      </c>
      <c r="G14" s="74">
        <v>349650.00196130003</v>
      </c>
      <c r="H14" s="74">
        <v>170944.03871700005</v>
      </c>
    </row>
    <row r="15" spans="1:8" ht="15">
      <c r="A15" s="75" t="s">
        <v>88</v>
      </c>
      <c r="B15" s="74">
        <v>570583.5410078003</v>
      </c>
      <c r="C15" s="74">
        <v>292004.8235207999</v>
      </c>
      <c r="D15" s="74">
        <v>278578.71748700005</v>
      </c>
      <c r="E15" s="74">
        <v>67795.03066749997</v>
      </c>
      <c r="F15" s="74">
        <v>502788.5103403004</v>
      </c>
      <c r="G15" s="74">
        <v>391731.7963048001</v>
      </c>
      <c r="H15" s="74">
        <v>178851.744703</v>
      </c>
    </row>
    <row r="16" spans="1:8" ht="3.75" customHeight="1">
      <c r="A16" s="75" t="s">
        <v>89</v>
      </c>
      <c r="B16" s="74">
        <v>349912.4711133001</v>
      </c>
      <c r="C16" s="74">
        <v>165683.12036539998</v>
      </c>
      <c r="D16" s="74">
        <v>184229.3507479</v>
      </c>
      <c r="E16" s="74">
        <v>40181.02179830001</v>
      </c>
      <c r="F16" s="74">
        <v>309731.44931500003</v>
      </c>
      <c r="G16" s="74">
        <v>220855.9064201</v>
      </c>
      <c r="H16" s="74">
        <v>129056.56469320001</v>
      </c>
    </row>
    <row r="17" spans="1:8" ht="15">
      <c r="A17" s="75" t="s">
        <v>90</v>
      </c>
      <c r="B17" s="74">
        <v>296685.680942</v>
      </c>
      <c r="C17" s="74">
        <v>134832.89644689998</v>
      </c>
      <c r="D17" s="74">
        <v>161852.78449510003</v>
      </c>
      <c r="E17" s="74">
        <v>28151.5374629</v>
      </c>
      <c r="F17" s="74">
        <v>268534.14347909996</v>
      </c>
      <c r="G17" s="74">
        <v>240783.6993256</v>
      </c>
      <c r="H17" s="74">
        <v>55901.9816164</v>
      </c>
    </row>
    <row r="18" spans="1:8" ht="15">
      <c r="A18" s="75" t="s">
        <v>91</v>
      </c>
      <c r="B18" s="74"/>
      <c r="C18" s="74"/>
      <c r="D18" s="74"/>
      <c r="E18" s="74"/>
      <c r="F18" s="74"/>
      <c r="G18" s="74"/>
      <c r="H18" s="74"/>
    </row>
    <row r="19" spans="1:8" ht="15">
      <c r="A19" s="75" t="s">
        <v>92</v>
      </c>
      <c r="B19" s="74">
        <v>262388.81954010006</v>
      </c>
      <c r="C19" s="74">
        <v>81685.77227049999</v>
      </c>
      <c r="D19" s="74">
        <v>180703.04726960004</v>
      </c>
      <c r="E19" s="74">
        <v>11864.494730999999</v>
      </c>
      <c r="F19" s="74">
        <v>250524.3248091001</v>
      </c>
      <c r="G19" s="74">
        <v>193161.23094610003</v>
      </c>
      <c r="H19" s="74">
        <v>69227.588594</v>
      </c>
    </row>
    <row r="20" spans="1:8" ht="15">
      <c r="A20" s="75" t="s">
        <v>93</v>
      </c>
      <c r="B20" s="74">
        <v>167665.40158560005</v>
      </c>
      <c r="C20" s="74">
        <v>90677.46079160001</v>
      </c>
      <c r="D20" s="74">
        <v>76987.940794</v>
      </c>
      <c r="E20" s="74">
        <v>6040.0190866</v>
      </c>
      <c r="F20" s="74">
        <v>161625.382499</v>
      </c>
      <c r="G20" s="74">
        <v>129075.66792800001</v>
      </c>
      <c r="H20" s="74">
        <v>38589.7336576</v>
      </c>
    </row>
    <row r="21" spans="1:8" ht="15">
      <c r="A21" s="75" t="s">
        <v>95</v>
      </c>
      <c r="B21" s="74">
        <v>114657.13567719997</v>
      </c>
      <c r="C21" s="74">
        <v>51197.0107132</v>
      </c>
      <c r="D21" s="74">
        <v>63460.124964</v>
      </c>
      <c r="E21" s="74">
        <v>5221.763147199999</v>
      </c>
      <c r="F21" s="74">
        <v>109435.37252999998</v>
      </c>
      <c r="G21" s="74">
        <v>78510.466687</v>
      </c>
      <c r="H21" s="74">
        <v>36146.66899020001</v>
      </c>
    </row>
    <row r="22" spans="1:8" ht="15">
      <c r="A22" s="75" t="s">
        <v>96</v>
      </c>
      <c r="B22" s="74">
        <v>200654.4610754001</v>
      </c>
      <c r="C22" s="74">
        <v>87506.050521</v>
      </c>
      <c r="D22" s="74">
        <v>113148.41055439999</v>
      </c>
      <c r="E22" s="74">
        <v>22338.3232284</v>
      </c>
      <c r="F22" s="74">
        <v>178316.13784700006</v>
      </c>
      <c r="G22" s="74">
        <v>75591.464604</v>
      </c>
      <c r="H22" s="74">
        <v>125062.99647139998</v>
      </c>
    </row>
    <row r="23" spans="1:8" ht="3.75" customHeight="1">
      <c r="A23" s="23"/>
      <c r="B23" s="23"/>
      <c r="C23" s="23"/>
      <c r="D23" s="23"/>
      <c r="E23" s="23"/>
      <c r="F23" s="23"/>
      <c r="G23" s="23"/>
      <c r="H23" s="23"/>
    </row>
    <row r="24" spans="1:8" ht="15">
      <c r="A24" s="76" t="s">
        <v>239</v>
      </c>
      <c r="B24" s="76"/>
      <c r="C24" s="76"/>
      <c r="D24" s="76"/>
      <c r="E24" s="76"/>
      <c r="F24" s="76"/>
      <c r="G24" s="76"/>
      <c r="H24" s="76"/>
    </row>
    <row r="25" spans="1:8" ht="15" customHeight="1">
      <c r="A25" s="46"/>
      <c r="B25" s="46"/>
      <c r="C25" s="46" t="s">
        <v>149</v>
      </c>
      <c r="D25" s="46"/>
      <c r="E25" s="46" t="s">
        <v>150</v>
      </c>
      <c r="F25" s="46"/>
      <c r="G25" s="46" t="s">
        <v>258</v>
      </c>
      <c r="H25" s="46" t="s">
        <v>261</v>
      </c>
    </row>
    <row r="26" spans="1:8" ht="15">
      <c r="A26" s="46"/>
      <c r="B26" s="46"/>
      <c r="C26" s="46"/>
      <c r="D26" s="46"/>
      <c r="E26" s="46"/>
      <c r="F26" s="46"/>
      <c r="G26" s="46" t="s">
        <v>260</v>
      </c>
      <c r="H26" s="46" t="s">
        <v>262</v>
      </c>
    </row>
    <row r="27" spans="1:8" ht="18.75" customHeight="1">
      <c r="A27" s="46" t="s">
        <v>240</v>
      </c>
      <c r="B27" s="46" t="s">
        <v>9</v>
      </c>
      <c r="C27" s="46" t="s">
        <v>78</v>
      </c>
      <c r="D27" s="46" t="s">
        <v>79</v>
      </c>
      <c r="E27" s="46" t="s">
        <v>81</v>
      </c>
      <c r="F27" s="46" t="s">
        <v>80</v>
      </c>
      <c r="G27" s="46" t="s">
        <v>259</v>
      </c>
      <c r="H27" s="46" t="s">
        <v>259</v>
      </c>
    </row>
    <row r="28" spans="1:8" ht="15" customHeight="1">
      <c r="A28" s="47" t="s">
        <v>9</v>
      </c>
      <c r="B28" s="48">
        <f>C28+D28</f>
        <v>6610639.734872449</v>
      </c>
      <c r="C28" s="49">
        <v>3115870.3708768752</v>
      </c>
      <c r="D28" s="49">
        <v>3494769.363995574</v>
      </c>
      <c r="E28" s="49">
        <v>909649.2773984036</v>
      </c>
      <c r="F28" s="49">
        <v>5700990.4574741395</v>
      </c>
      <c r="G28" s="49">
        <v>4104155.912455376</v>
      </c>
      <c r="H28" s="49">
        <v>2506483.8224170827</v>
      </c>
    </row>
    <row r="29" spans="1:8" ht="15.75" customHeight="1">
      <c r="A29" s="50" t="s">
        <v>297</v>
      </c>
      <c r="B29" s="51">
        <f aca="true" t="shared" si="0" ref="B29:B35">C29+D29</f>
        <v>700224.7556302999</v>
      </c>
      <c r="C29" s="52">
        <v>340020.46807989996</v>
      </c>
      <c r="D29" s="52">
        <v>360204.2875503999</v>
      </c>
      <c r="E29" s="52">
        <v>140295.9195841</v>
      </c>
      <c r="F29" s="52">
        <v>559928.8360462</v>
      </c>
      <c r="G29" s="52">
        <v>162714.104388</v>
      </c>
      <c r="H29" s="52">
        <v>537510.6512422999</v>
      </c>
    </row>
    <row r="30" spans="1:8" ht="15.75" customHeight="1">
      <c r="A30" s="50" t="s">
        <v>298</v>
      </c>
      <c r="B30" s="51">
        <f t="shared" si="0"/>
        <v>5910414.979242159</v>
      </c>
      <c r="C30" s="52">
        <v>2775849.902796985</v>
      </c>
      <c r="D30" s="52">
        <v>3134565.0764451735</v>
      </c>
      <c r="E30" s="52">
        <v>769353.3578143031</v>
      </c>
      <c r="F30" s="52">
        <v>5141061.621427929</v>
      </c>
      <c r="G30" s="52">
        <v>3941441.808067378</v>
      </c>
      <c r="H30" s="52">
        <v>1968973.1711747954</v>
      </c>
    </row>
    <row r="31" spans="1:8" ht="17.25" customHeight="1">
      <c r="A31" s="46" t="s">
        <v>241</v>
      </c>
      <c r="B31" s="46"/>
      <c r="C31" s="46"/>
      <c r="D31" s="46"/>
      <c r="E31" s="46"/>
      <c r="F31" s="46"/>
      <c r="G31" s="46"/>
      <c r="H31" s="46"/>
    </row>
    <row r="32" spans="1:8" ht="15" customHeight="1">
      <c r="A32" s="50" t="s">
        <v>161</v>
      </c>
      <c r="B32" s="51">
        <f t="shared" si="0"/>
        <v>133321.6442788</v>
      </c>
      <c r="C32" s="52">
        <v>79497.39963880001</v>
      </c>
      <c r="D32" s="52">
        <v>53824.244640000004</v>
      </c>
      <c r="E32" s="52">
        <v>1401.1680878</v>
      </c>
      <c r="F32" s="52">
        <v>131920.476191</v>
      </c>
      <c r="G32" s="52">
        <v>46197.288986</v>
      </c>
      <c r="H32" s="52">
        <v>87124.3552928</v>
      </c>
    </row>
    <row r="33" spans="1:10" ht="15">
      <c r="A33" s="50" t="s">
        <v>162</v>
      </c>
      <c r="B33" s="51">
        <f t="shared" si="0"/>
        <v>200972.01624549995</v>
      </c>
      <c r="C33" s="52">
        <v>66157.62714859999</v>
      </c>
      <c r="D33" s="52">
        <v>134814.38909689998</v>
      </c>
      <c r="E33" s="52">
        <v>24320.845790500003</v>
      </c>
      <c r="F33" s="52">
        <v>176651.17045499998</v>
      </c>
      <c r="G33" s="52">
        <v>58962.113735</v>
      </c>
      <c r="H33" s="52">
        <v>142009.9025105</v>
      </c>
      <c r="J33" s="13" t="s">
        <v>256</v>
      </c>
    </row>
    <row r="34" spans="1:8" ht="15">
      <c r="A34" s="50" t="s">
        <v>163</v>
      </c>
      <c r="B34" s="51">
        <f t="shared" si="0"/>
        <v>205548.82947280002</v>
      </c>
      <c r="C34" s="52">
        <v>95627.3036688</v>
      </c>
      <c r="D34" s="52">
        <v>109921.525804</v>
      </c>
      <c r="E34" s="52">
        <v>41049.0220357</v>
      </c>
      <c r="F34" s="52">
        <v>164499.80743710004</v>
      </c>
      <c r="G34" s="52">
        <v>49707.43741499999</v>
      </c>
      <c r="H34" s="52">
        <v>155841.3920578</v>
      </c>
    </row>
    <row r="35" spans="1:8" ht="15">
      <c r="A35" s="50" t="s">
        <v>164</v>
      </c>
      <c r="B35" s="51">
        <f t="shared" si="0"/>
        <v>4686.9384454</v>
      </c>
      <c r="C35" s="52">
        <v>763.3063194</v>
      </c>
      <c r="D35" s="52">
        <v>3923.632126</v>
      </c>
      <c r="E35" s="52">
        <v>763.3063194</v>
      </c>
      <c r="F35" s="52">
        <v>3923.632126</v>
      </c>
      <c r="G35" s="52">
        <v>3923.632126</v>
      </c>
      <c r="H35" s="52">
        <v>763.3063194</v>
      </c>
    </row>
    <row r="36" spans="1:8" ht="15">
      <c r="A36" s="50" t="s">
        <v>172</v>
      </c>
      <c r="B36" s="51"/>
      <c r="C36" s="52">
        <v>97974.8313043</v>
      </c>
      <c r="D36" s="52">
        <v>57720.4958835</v>
      </c>
      <c r="E36" s="52">
        <v>72761.57735069997</v>
      </c>
      <c r="F36" s="52">
        <v>82933.7498371</v>
      </c>
      <c r="G36" s="52">
        <v>3923.632126</v>
      </c>
      <c r="H36" s="52">
        <v>151771.69506179995</v>
      </c>
    </row>
    <row r="37" spans="1:8" ht="3" customHeight="1">
      <c r="A37" s="77"/>
      <c r="B37" s="77"/>
      <c r="C37" s="77"/>
      <c r="D37" s="77"/>
      <c r="E37" s="77"/>
      <c r="F37" s="77"/>
      <c r="G37" s="77"/>
      <c r="H37" s="77"/>
    </row>
  </sheetData>
  <sheetProtection/>
  <printOptions/>
  <pageMargins left="0.75" right="0.75" top="1" bottom="1" header="0.5" footer="0.5"/>
  <pageSetup horizontalDpi="600" verticalDpi="600" orientation="landscape" paperSize="9" scale="89" r:id="rId1"/>
  <headerFooter>
    <oddFooter>&amp;C&amp;F&amp;RPage &amp;P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8" width="12.28125" style="0" customWidth="1"/>
    <col min="9" max="9" width="3.28125" style="0" customWidth="1"/>
  </cols>
  <sheetData>
    <row r="1" ht="15">
      <c r="A1" s="178" t="s">
        <v>333</v>
      </c>
    </row>
    <row r="2" spans="1:8" ht="15">
      <c r="A2" s="108" t="s">
        <v>334</v>
      </c>
      <c r="B2" s="106" t="s">
        <v>335</v>
      </c>
      <c r="C2" s="192" t="s">
        <v>336</v>
      </c>
      <c r="D2" s="192"/>
      <c r="E2" s="106"/>
      <c r="F2" s="106"/>
      <c r="G2" s="108"/>
      <c r="H2" s="106" t="s">
        <v>337</v>
      </c>
    </row>
    <row r="3" spans="1:8" ht="15">
      <c r="A3" s="108" t="s">
        <v>338</v>
      </c>
      <c r="B3" s="106" t="s">
        <v>339</v>
      </c>
      <c r="C3" s="106" t="s">
        <v>340</v>
      </c>
      <c r="D3" s="106" t="s">
        <v>341</v>
      </c>
      <c r="E3" s="106" t="s">
        <v>270</v>
      </c>
      <c r="F3" s="106" t="s">
        <v>342</v>
      </c>
      <c r="G3" s="106" t="s">
        <v>343</v>
      </c>
      <c r="H3" s="106" t="s">
        <v>344</v>
      </c>
    </row>
    <row r="4" spans="1:8" ht="15">
      <c r="A4" s="179" t="s">
        <v>345</v>
      </c>
      <c r="B4" s="7">
        <f>SUM(B6:B15)</f>
        <v>2700753.6011213004</v>
      </c>
      <c r="C4" s="7">
        <f aca="true" t="shared" si="0" ref="C4:H4">SUM(C6:C15)</f>
        <v>2045154.0673469007</v>
      </c>
      <c r="D4" s="7">
        <f t="shared" si="0"/>
        <v>655599.5337744001</v>
      </c>
      <c r="E4" s="7">
        <f t="shared" si="0"/>
        <v>360798.3466909</v>
      </c>
      <c r="F4" s="7">
        <f t="shared" si="0"/>
        <v>2339955.2544304007</v>
      </c>
      <c r="G4" s="7">
        <f t="shared" si="0"/>
        <v>1728978.2505063002</v>
      </c>
      <c r="H4" s="7">
        <f t="shared" si="0"/>
        <v>971775.350615</v>
      </c>
    </row>
    <row r="5" spans="1:8" ht="6" customHeight="1">
      <c r="A5" s="180"/>
      <c r="B5" s="180"/>
      <c r="C5" s="180"/>
      <c r="D5" s="180"/>
      <c r="E5" s="180"/>
      <c r="F5" s="180"/>
      <c r="G5" s="180"/>
      <c r="H5" s="180"/>
    </row>
    <row r="6" spans="1:8" ht="15">
      <c r="A6" s="179">
        <v>1</v>
      </c>
      <c r="B6" s="181">
        <v>168603.16937129997</v>
      </c>
      <c r="C6" s="181">
        <v>90391.9531</v>
      </c>
      <c r="D6" s="181">
        <v>78211.21627130001</v>
      </c>
      <c r="E6" s="181">
        <v>54875.3204992</v>
      </c>
      <c r="F6" s="181">
        <v>113727.8488721</v>
      </c>
      <c r="G6" s="181">
        <v>48413.898134</v>
      </c>
      <c r="H6" s="181">
        <v>120189.27123729998</v>
      </c>
    </row>
    <row r="7" spans="1:8" ht="15">
      <c r="A7" s="179">
        <v>2</v>
      </c>
      <c r="B7" s="181">
        <v>394234.88801670005</v>
      </c>
      <c r="C7" s="181">
        <v>228805.98163010002</v>
      </c>
      <c r="D7" s="181">
        <v>165428.90638660005</v>
      </c>
      <c r="E7" s="181">
        <v>46208.4553826</v>
      </c>
      <c r="F7" s="181">
        <v>348026.43263410014</v>
      </c>
      <c r="G7" s="181">
        <v>266490.4150751001</v>
      </c>
      <c r="H7" s="181">
        <v>127744.4729416</v>
      </c>
    </row>
    <row r="8" spans="1:8" ht="15">
      <c r="A8" s="179">
        <v>3</v>
      </c>
      <c r="B8" s="181">
        <v>558818.2726912003</v>
      </c>
      <c r="C8" s="181">
        <v>404502.11837840034</v>
      </c>
      <c r="D8" s="181">
        <v>154316.15431279998</v>
      </c>
      <c r="E8" s="181">
        <v>61093.698817899996</v>
      </c>
      <c r="F8" s="181">
        <v>497724.57387330034</v>
      </c>
      <c r="G8" s="181">
        <v>372487.80768300005</v>
      </c>
      <c r="H8" s="181">
        <v>186330.46500820006</v>
      </c>
    </row>
    <row r="9" spans="1:8" ht="15">
      <c r="A9" s="179">
        <v>4</v>
      </c>
      <c r="B9" s="181">
        <v>478576.2322315002</v>
      </c>
      <c r="C9" s="181">
        <v>377593.2975412002</v>
      </c>
      <c r="D9" s="181">
        <v>100982.9346903</v>
      </c>
      <c r="E9" s="181">
        <v>47550.4473783</v>
      </c>
      <c r="F9" s="181">
        <v>431025.7848532002</v>
      </c>
      <c r="G9" s="181">
        <v>317926.76604640007</v>
      </c>
      <c r="H9" s="181">
        <v>160649.4661851</v>
      </c>
    </row>
    <row r="10" spans="1:8" ht="15">
      <c r="A10" s="179">
        <v>5</v>
      </c>
      <c r="B10" s="181">
        <v>356122.9874561001</v>
      </c>
      <c r="C10" s="181">
        <v>298399.9150495</v>
      </c>
      <c r="D10" s="181">
        <v>57723.072406600004</v>
      </c>
      <c r="E10" s="181">
        <v>54045.5811296</v>
      </c>
      <c r="F10" s="181">
        <v>302077.4063265</v>
      </c>
      <c r="G10" s="181">
        <v>220377.8108932</v>
      </c>
      <c r="H10" s="181">
        <v>135745.17656289996</v>
      </c>
    </row>
    <row r="11" spans="1:8" ht="15">
      <c r="A11" s="179">
        <v>6</v>
      </c>
      <c r="B11" s="181">
        <v>336803.06902780005</v>
      </c>
      <c r="C11" s="181">
        <v>271785.0400735</v>
      </c>
      <c r="D11" s="181">
        <v>65018.028954299996</v>
      </c>
      <c r="E11" s="181">
        <v>44335.4138727</v>
      </c>
      <c r="F11" s="181">
        <v>292467.65515510004</v>
      </c>
      <c r="G11" s="181">
        <v>230747.32752460008</v>
      </c>
      <c r="H11" s="181">
        <v>106055.7415032</v>
      </c>
    </row>
    <row r="12" spans="1:8" ht="15">
      <c r="A12" s="179">
        <v>7</v>
      </c>
      <c r="B12" s="181">
        <v>213397.16191700002</v>
      </c>
      <c r="C12" s="181">
        <v>211205.52538580005</v>
      </c>
      <c r="D12" s="181">
        <v>2191.6365312000003</v>
      </c>
      <c r="E12" s="181">
        <v>23304.4830249</v>
      </c>
      <c r="F12" s="181">
        <v>190092.67889210006</v>
      </c>
      <c r="G12" s="181">
        <v>126161.066952</v>
      </c>
      <c r="H12" s="181">
        <v>87236.094965</v>
      </c>
    </row>
    <row r="13" spans="1:8" ht="15">
      <c r="A13" s="179">
        <v>8</v>
      </c>
      <c r="B13" s="181">
        <v>138118.87810719997</v>
      </c>
      <c r="C13" s="181">
        <v>112055.60336319999</v>
      </c>
      <c r="D13" s="181">
        <v>26063.274744</v>
      </c>
      <c r="E13" s="181">
        <v>16879.349843199998</v>
      </c>
      <c r="F13" s="181">
        <v>121239.528264</v>
      </c>
      <c r="G13" s="181">
        <v>114434.808066</v>
      </c>
      <c r="H13" s="181">
        <v>23684.0700412</v>
      </c>
    </row>
    <row r="14" spans="1:8" ht="15">
      <c r="A14" s="179">
        <v>9</v>
      </c>
      <c r="B14" s="181">
        <v>32991.4217923</v>
      </c>
      <c r="C14" s="181">
        <v>31776.989198</v>
      </c>
      <c r="D14" s="181">
        <v>1214.4325943</v>
      </c>
      <c r="E14" s="181">
        <v>2962.9536973</v>
      </c>
      <c r="F14" s="181">
        <v>30028.468095</v>
      </c>
      <c r="G14" s="181">
        <v>23223.747897</v>
      </c>
      <c r="H14" s="181">
        <v>9767.6738953</v>
      </c>
    </row>
    <row r="15" spans="1:8" ht="15">
      <c r="A15" s="179" t="s">
        <v>346</v>
      </c>
      <c r="B15" s="181">
        <v>23087.5205102</v>
      </c>
      <c r="C15" s="181">
        <v>18637.6436272</v>
      </c>
      <c r="D15" s="181">
        <v>4449.876883</v>
      </c>
      <c r="E15" s="181">
        <v>9542.643045199999</v>
      </c>
      <c r="F15" s="181">
        <v>13544.877465</v>
      </c>
      <c r="G15" s="181">
        <v>8714.602235</v>
      </c>
      <c r="H15" s="181">
        <v>14372.918275200002</v>
      </c>
    </row>
    <row r="16" spans="1:8" ht="6.75" customHeight="1">
      <c r="A16" s="108"/>
      <c r="B16" s="108"/>
      <c r="C16" s="108"/>
      <c r="D16" s="108"/>
      <c r="E16" s="108"/>
      <c r="F16" s="108"/>
      <c r="G16" s="108"/>
      <c r="H16" s="108"/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2">
      <selection activeCell="B28" sqref="B27:B28"/>
    </sheetView>
  </sheetViews>
  <sheetFormatPr defaultColWidth="11.421875" defaultRowHeight="15"/>
  <cols>
    <col min="1" max="1" width="1.7109375" style="13" customWidth="1"/>
    <col min="2" max="2" width="26.57421875" style="13" customWidth="1"/>
    <col min="3" max="7" width="11.7109375" style="13" customWidth="1"/>
    <col min="8" max="8" width="13.7109375" style="13" customWidth="1"/>
    <col min="9" max="9" width="18.140625" style="13" customWidth="1"/>
    <col min="10" max="16384" width="11.421875" style="13" customWidth="1"/>
  </cols>
  <sheetData>
    <row r="1" spans="1:9" ht="15">
      <c r="A1" s="20"/>
      <c r="B1" s="78" t="s">
        <v>230</v>
      </c>
      <c r="C1" s="20"/>
      <c r="D1" s="20"/>
      <c r="E1" s="20"/>
      <c r="F1" s="20"/>
      <c r="G1" s="20"/>
      <c r="H1" s="20"/>
      <c r="I1" s="20"/>
    </row>
    <row r="2" spans="1:10" ht="15">
      <c r="A2" s="130"/>
      <c r="B2" s="168"/>
      <c r="C2" s="130"/>
      <c r="D2" s="130"/>
      <c r="E2" s="130"/>
      <c r="F2" s="130"/>
      <c r="G2" s="130"/>
      <c r="H2" s="130"/>
      <c r="I2" s="130"/>
      <c r="J2" s="127"/>
    </row>
    <row r="3" spans="1:10" ht="16.5" customHeight="1">
      <c r="A3" s="130"/>
      <c r="B3" s="169"/>
      <c r="C3" s="193" t="s">
        <v>149</v>
      </c>
      <c r="D3" s="193"/>
      <c r="E3" s="193"/>
      <c r="F3" s="193" t="s">
        <v>150</v>
      </c>
      <c r="G3" s="193"/>
      <c r="H3" s="161" t="s">
        <v>258</v>
      </c>
      <c r="I3" s="161" t="s">
        <v>261</v>
      </c>
      <c r="J3" s="127"/>
    </row>
    <row r="4" spans="1:9" ht="16.5" customHeight="1">
      <c r="A4" s="20"/>
      <c r="B4" s="82"/>
      <c r="C4" s="101"/>
      <c r="D4" s="101"/>
      <c r="E4" s="101"/>
      <c r="F4" s="101"/>
      <c r="G4" s="101"/>
      <c r="H4" s="142" t="s">
        <v>260</v>
      </c>
      <c r="I4" s="142" t="s">
        <v>262</v>
      </c>
    </row>
    <row r="5" spans="1:9" ht="15">
      <c r="A5" s="20"/>
      <c r="B5" s="82"/>
      <c r="C5" s="83" t="s">
        <v>9</v>
      </c>
      <c r="D5" s="83" t="s">
        <v>78</v>
      </c>
      <c r="E5" s="83" t="s">
        <v>79</v>
      </c>
      <c r="F5" s="84" t="s">
        <v>81</v>
      </c>
      <c r="G5" s="84" t="s">
        <v>80</v>
      </c>
      <c r="H5" s="142" t="s">
        <v>259</v>
      </c>
      <c r="I5" s="142" t="s">
        <v>259</v>
      </c>
    </row>
    <row r="6" spans="1:9" ht="15">
      <c r="A6" s="20"/>
      <c r="B6" s="53" t="s">
        <v>9</v>
      </c>
      <c r="C6" s="54">
        <v>6610639.734872554</v>
      </c>
      <c r="D6" s="54">
        <v>3115870.3708768752</v>
      </c>
      <c r="E6" s="54">
        <v>3494769.363995574</v>
      </c>
      <c r="F6" s="54">
        <v>909649.2773984036</v>
      </c>
      <c r="G6" s="54">
        <v>5700990.4574741395</v>
      </c>
      <c r="H6" s="54">
        <v>4104155.912455376</v>
      </c>
      <c r="I6" s="54">
        <v>2506483.8224170827</v>
      </c>
    </row>
    <row r="7" spans="1:9" ht="15">
      <c r="A7" s="20"/>
      <c r="B7" s="55" t="s">
        <v>154</v>
      </c>
      <c r="C7" s="56">
        <v>2901186.392810184</v>
      </c>
      <c r="D7" s="56">
        <v>1367742.623832502</v>
      </c>
      <c r="E7" s="56">
        <v>1533443.7689777026</v>
      </c>
      <c r="F7" s="56">
        <v>237829.42618849993</v>
      </c>
      <c r="G7" s="56">
        <v>2663356.9666216895</v>
      </c>
      <c r="H7" s="56">
        <v>2044555.2781571024</v>
      </c>
      <c r="I7" s="56">
        <v>856631.1146531007</v>
      </c>
    </row>
    <row r="8" spans="1:9" ht="15">
      <c r="A8" s="20"/>
      <c r="B8" s="55" t="s">
        <v>155</v>
      </c>
      <c r="C8" s="56">
        <v>105575.1437381</v>
      </c>
      <c r="D8" s="56">
        <v>59893.4379492</v>
      </c>
      <c r="E8" s="56">
        <v>45681.7057889</v>
      </c>
      <c r="F8" s="56">
        <v>12501.270670100002</v>
      </c>
      <c r="G8" s="56">
        <v>93073.873068</v>
      </c>
      <c r="H8" s="56">
        <v>63568.951033</v>
      </c>
      <c r="I8" s="56">
        <v>42006.192705099995</v>
      </c>
    </row>
    <row r="9" spans="1:9" ht="15">
      <c r="A9" s="20"/>
      <c r="B9" s="55" t="s">
        <v>156</v>
      </c>
      <c r="C9" s="56">
        <v>2408203.1451622923</v>
      </c>
      <c r="D9" s="56">
        <v>1068295.0249320008</v>
      </c>
      <c r="E9" s="56">
        <v>1339908.1202303022</v>
      </c>
      <c r="F9" s="56">
        <v>244560.9132993999</v>
      </c>
      <c r="G9" s="56">
        <v>2163642.2318629</v>
      </c>
      <c r="H9" s="56">
        <v>1609514.4809225018</v>
      </c>
      <c r="I9" s="56">
        <v>798688.6642398</v>
      </c>
    </row>
    <row r="10" spans="1:9" ht="15">
      <c r="A10" s="20"/>
      <c r="B10" s="55" t="s">
        <v>157</v>
      </c>
      <c r="C10" s="56">
        <v>603066.1569744</v>
      </c>
      <c r="D10" s="56">
        <v>277881.74326370005</v>
      </c>
      <c r="E10" s="56">
        <v>325184.41371069994</v>
      </c>
      <c r="F10" s="56">
        <v>137483.9795352</v>
      </c>
      <c r="G10" s="56">
        <v>465582.1774392001</v>
      </c>
      <c r="H10" s="56">
        <v>261825.6436193</v>
      </c>
      <c r="I10" s="56">
        <v>341240.51335509995</v>
      </c>
    </row>
    <row r="11" spans="1:9" ht="15">
      <c r="A11" s="20"/>
      <c r="B11" s="55" t="s">
        <v>158</v>
      </c>
      <c r="C11" s="56">
        <v>384364.91283970006</v>
      </c>
      <c r="D11" s="56">
        <v>209927.0101203</v>
      </c>
      <c r="E11" s="56">
        <v>174437.9027194</v>
      </c>
      <c r="F11" s="56">
        <v>155653.90623540006</v>
      </c>
      <c r="G11" s="56">
        <v>228711.00660430006</v>
      </c>
      <c r="H11" s="56">
        <v>95701.00675439999</v>
      </c>
      <c r="I11" s="56">
        <v>288663.9060852999</v>
      </c>
    </row>
    <row r="12" spans="1:9" ht="15">
      <c r="A12" s="20"/>
      <c r="B12" s="55" t="s">
        <v>159</v>
      </c>
      <c r="C12" s="56">
        <v>208243.98334780007</v>
      </c>
      <c r="D12" s="56">
        <v>132130.53077919994</v>
      </c>
      <c r="E12" s="56">
        <v>76113.45256859998</v>
      </c>
      <c r="F12" s="56">
        <v>121619.78146980001</v>
      </c>
      <c r="G12" s="56">
        <v>86624.20187799999</v>
      </c>
      <c r="H12" s="56">
        <v>28990.551969099997</v>
      </c>
      <c r="I12" s="56">
        <v>179253.43137870007</v>
      </c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0"/>
      <c r="B14" s="78" t="s">
        <v>231</v>
      </c>
      <c r="C14" s="20"/>
      <c r="D14" s="20"/>
      <c r="E14" s="20"/>
      <c r="F14" s="20"/>
      <c r="G14" s="20"/>
      <c r="H14" s="20"/>
      <c r="I14" s="20"/>
    </row>
    <row r="15" spans="1:9" ht="15" customHeight="1">
      <c r="A15" s="20"/>
      <c r="B15" s="79"/>
      <c r="C15" s="194" t="s">
        <v>149</v>
      </c>
      <c r="D15" s="194"/>
      <c r="E15" s="194"/>
      <c r="F15" s="194" t="s">
        <v>150</v>
      </c>
      <c r="G15" s="194"/>
      <c r="H15" s="142" t="s">
        <v>258</v>
      </c>
      <c r="I15" s="142" t="s">
        <v>261</v>
      </c>
    </row>
    <row r="16" spans="1:9" ht="15">
      <c r="A16" s="20"/>
      <c r="B16" s="79"/>
      <c r="C16" s="102"/>
      <c r="D16" s="102"/>
      <c r="E16" s="102"/>
      <c r="F16" s="102"/>
      <c r="G16" s="102"/>
      <c r="H16" s="142" t="s">
        <v>260</v>
      </c>
      <c r="I16" s="142" t="s">
        <v>262</v>
      </c>
    </row>
    <row r="17" spans="1:9" ht="14.25" customHeight="1">
      <c r="A17" s="20"/>
      <c r="B17" s="79"/>
      <c r="C17" s="80" t="s">
        <v>9</v>
      </c>
      <c r="D17" s="80" t="s">
        <v>78</v>
      </c>
      <c r="E17" s="80" t="s">
        <v>79</v>
      </c>
      <c r="F17" s="81" t="s">
        <v>81</v>
      </c>
      <c r="G17" s="81" t="s">
        <v>80</v>
      </c>
      <c r="H17" s="142" t="s">
        <v>259</v>
      </c>
      <c r="I17" s="142" t="s">
        <v>259</v>
      </c>
    </row>
    <row r="18" spans="1:9" ht="15">
      <c r="A18" s="20"/>
      <c r="B18" s="53"/>
      <c r="C18" s="53"/>
      <c r="D18" s="53"/>
      <c r="E18" s="53"/>
      <c r="F18" s="53"/>
      <c r="G18" s="53"/>
      <c r="H18" s="53"/>
      <c r="I18" s="57"/>
    </row>
    <row r="19" spans="1:9" ht="15">
      <c r="A19" s="20"/>
      <c r="B19" s="53" t="s">
        <v>173</v>
      </c>
      <c r="C19" s="58">
        <v>3501209.3587144795</v>
      </c>
      <c r="D19" s="58">
        <v>1615997.2162652016</v>
      </c>
      <c r="E19" s="58">
        <v>1885212.142449301</v>
      </c>
      <c r="F19" s="58">
        <v>550200.0697401016</v>
      </c>
      <c r="G19" s="58">
        <v>2951009.28897438</v>
      </c>
      <c r="H19" s="58">
        <v>2030610.0823292022</v>
      </c>
      <c r="I19" s="58">
        <v>1470599.2763853027</v>
      </c>
    </row>
    <row r="20" spans="1:9" ht="15">
      <c r="A20" s="20"/>
      <c r="B20" s="53" t="s">
        <v>174</v>
      </c>
      <c r="C20" s="58">
        <v>30389.010368799998</v>
      </c>
      <c r="D20" s="58">
        <v>19163.880009</v>
      </c>
      <c r="E20" s="58">
        <v>11225.1303598</v>
      </c>
      <c r="F20" s="58">
        <v>8829.2711688</v>
      </c>
      <c r="G20" s="58">
        <v>21559.7392</v>
      </c>
      <c r="H20" s="58">
        <v>8439.068873</v>
      </c>
      <c r="I20" s="58">
        <v>21949.941495799998</v>
      </c>
    </row>
    <row r="21" spans="1:9" ht="15">
      <c r="A21" s="20"/>
      <c r="B21" s="53" t="s">
        <v>175</v>
      </c>
      <c r="C21" s="58">
        <v>2705.4139268</v>
      </c>
      <c r="D21" s="58">
        <v>2152.1005846999997</v>
      </c>
      <c r="E21" s="58">
        <v>553.3133421</v>
      </c>
      <c r="F21" s="58">
        <v>2705.4139268</v>
      </c>
      <c r="G21" s="58">
        <v>0</v>
      </c>
      <c r="H21" s="58">
        <v>553.3133421</v>
      </c>
      <c r="I21" s="58">
        <v>2152.1005846999997</v>
      </c>
    </row>
    <row r="22" spans="1:9" ht="30">
      <c r="A22" s="20"/>
      <c r="B22" s="53" t="s">
        <v>176</v>
      </c>
      <c r="C22" s="58">
        <v>104558.80360049994</v>
      </c>
      <c r="D22" s="58">
        <v>66517.8955242</v>
      </c>
      <c r="E22" s="58">
        <v>38040.90807630001</v>
      </c>
      <c r="F22" s="58">
        <v>65733.78106549998</v>
      </c>
      <c r="G22" s="58">
        <v>38825.022535</v>
      </c>
      <c r="H22" s="58">
        <v>9999.084877</v>
      </c>
      <c r="I22" s="58">
        <v>94559.71872349994</v>
      </c>
    </row>
    <row r="23" spans="1:9" ht="15">
      <c r="A23" s="20"/>
      <c r="B23" s="53" t="s">
        <v>177</v>
      </c>
      <c r="C23" s="58">
        <v>24041.078688100002</v>
      </c>
      <c r="D23" s="58">
        <v>14441.6121074</v>
      </c>
      <c r="E23" s="58">
        <v>9599.4665807</v>
      </c>
      <c r="F23" s="58">
        <v>13680.692707100001</v>
      </c>
      <c r="G23" s="58">
        <v>10360.385981</v>
      </c>
      <c r="H23" s="58">
        <v>0</v>
      </c>
      <c r="I23" s="58">
        <v>24041.078688100002</v>
      </c>
    </row>
    <row r="24" spans="1:9" ht="30">
      <c r="A24" s="20"/>
      <c r="B24" s="53" t="s">
        <v>178</v>
      </c>
      <c r="C24" s="58">
        <v>19768.009481300003</v>
      </c>
      <c r="D24" s="58">
        <v>8271.262628100001</v>
      </c>
      <c r="E24" s="58">
        <v>11496.746853199998</v>
      </c>
      <c r="F24" s="58">
        <v>15803.514905300002</v>
      </c>
      <c r="G24" s="58">
        <v>3964.494576</v>
      </c>
      <c r="H24" s="58">
        <v>0</v>
      </c>
      <c r="I24" s="58">
        <v>19768.009481300003</v>
      </c>
    </row>
    <row r="25" spans="1:9" ht="15">
      <c r="A25" s="20"/>
      <c r="B25" s="53" t="s">
        <v>179</v>
      </c>
      <c r="C25" s="58">
        <v>4435.870759699999</v>
      </c>
      <c r="D25" s="58">
        <v>4435.870759699999</v>
      </c>
      <c r="E25" s="58">
        <v>0</v>
      </c>
      <c r="F25" s="58">
        <v>4435.870759699999</v>
      </c>
      <c r="G25" s="58">
        <v>0</v>
      </c>
      <c r="H25" s="58">
        <v>0</v>
      </c>
      <c r="I25" s="58">
        <v>4435.870759699999</v>
      </c>
    </row>
    <row r="26" spans="1:9" ht="15">
      <c r="A26" s="20"/>
      <c r="B26" s="53" t="s">
        <v>180</v>
      </c>
      <c r="C26" s="58">
        <v>19232.5820733</v>
      </c>
      <c r="D26" s="58">
        <v>15567.5015049</v>
      </c>
      <c r="E26" s="58">
        <v>3665.0805683999997</v>
      </c>
      <c r="F26" s="58">
        <v>7318.0224873</v>
      </c>
      <c r="G26" s="58">
        <v>11914.559586</v>
      </c>
      <c r="H26" s="58">
        <v>9999.084877</v>
      </c>
      <c r="I26" s="58">
        <v>9233.4971963</v>
      </c>
    </row>
    <row r="27" spans="1:9" ht="15">
      <c r="A27" s="20"/>
      <c r="B27" s="53" t="s">
        <v>181</v>
      </c>
      <c r="C27" s="58">
        <v>3113.2144492999996</v>
      </c>
      <c r="D27" s="58">
        <v>1580.4076612</v>
      </c>
      <c r="E27" s="58">
        <v>1532.8067881</v>
      </c>
      <c r="F27" s="58">
        <v>3113.2144492999996</v>
      </c>
      <c r="G27" s="58">
        <v>0</v>
      </c>
      <c r="H27" s="58">
        <v>0</v>
      </c>
      <c r="I27" s="58">
        <v>3113.2144492999996</v>
      </c>
    </row>
    <row r="28" spans="1:9" ht="6.75" customHeight="1">
      <c r="A28" s="20"/>
      <c r="B28" s="59"/>
      <c r="C28" s="60"/>
      <c r="D28" s="60"/>
      <c r="E28" s="60"/>
      <c r="F28" s="60"/>
      <c r="G28" s="60"/>
      <c r="H28" s="60"/>
      <c r="I28" s="60"/>
    </row>
    <row r="29" spans="1:9" ht="15">
      <c r="A29" s="20"/>
      <c r="B29" s="53" t="s">
        <v>242</v>
      </c>
      <c r="C29" s="58">
        <v>2901186.392810184</v>
      </c>
      <c r="D29" s="58">
        <v>1367742.623832502</v>
      </c>
      <c r="E29" s="58">
        <v>1533443.7689777026</v>
      </c>
      <c r="F29" s="58">
        <v>237829.42618849993</v>
      </c>
      <c r="G29" s="58">
        <v>2663356.9666216895</v>
      </c>
      <c r="H29" s="58">
        <v>2044555.2781571024</v>
      </c>
      <c r="I29" s="58">
        <v>856631.1146531007</v>
      </c>
    </row>
    <row r="30" s="99" customFormat="1" ht="7.5" customHeight="1"/>
    <row r="31" ht="15.75" customHeight="1"/>
  </sheetData>
  <sheetProtection/>
  <mergeCells count="4">
    <mergeCell ref="C3:E3"/>
    <mergeCell ref="F3:G3"/>
    <mergeCell ref="C15:E15"/>
    <mergeCell ref="F15:G15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7">
      <selection activeCell="B28" sqref="B27:B28"/>
    </sheetView>
  </sheetViews>
  <sheetFormatPr defaultColWidth="11.421875" defaultRowHeight="15"/>
  <cols>
    <col min="1" max="1" width="3.140625" style="13" customWidth="1"/>
    <col min="2" max="2" width="21.8515625" style="13" customWidth="1"/>
    <col min="3" max="9" width="15.00390625" style="13" customWidth="1"/>
    <col min="10" max="16384" width="11.421875" style="13" customWidth="1"/>
  </cols>
  <sheetData>
    <row r="1" spans="1:9" ht="15">
      <c r="A1" s="20"/>
      <c r="B1" s="85" t="s">
        <v>232</v>
      </c>
      <c r="C1" s="20"/>
      <c r="D1" s="20"/>
      <c r="E1" s="20"/>
      <c r="F1" s="20"/>
      <c r="G1" s="20"/>
      <c r="H1" s="20"/>
      <c r="I1" s="20"/>
    </row>
    <row r="2" spans="1:10" ht="15" customHeight="1">
      <c r="A2" s="130"/>
      <c r="B2" s="196"/>
      <c r="C2" s="198" t="s">
        <v>149</v>
      </c>
      <c r="D2" s="198"/>
      <c r="E2" s="198"/>
      <c r="F2" s="198" t="s">
        <v>150</v>
      </c>
      <c r="G2" s="198"/>
      <c r="H2" s="162" t="s">
        <v>258</v>
      </c>
      <c r="I2" s="162" t="s">
        <v>261</v>
      </c>
      <c r="J2" s="127"/>
    </row>
    <row r="3" spans="1:10" ht="15">
      <c r="A3" s="130"/>
      <c r="B3" s="196"/>
      <c r="C3" s="167"/>
      <c r="D3" s="167"/>
      <c r="E3" s="167"/>
      <c r="F3" s="167"/>
      <c r="G3" s="167"/>
      <c r="H3" s="162" t="s">
        <v>260</v>
      </c>
      <c r="I3" s="162" t="s">
        <v>262</v>
      </c>
      <c r="J3" s="127"/>
    </row>
    <row r="4" spans="1:9" ht="15">
      <c r="A4" s="20"/>
      <c r="B4" s="197"/>
      <c r="C4" s="104" t="s">
        <v>9</v>
      </c>
      <c r="D4" s="104" t="s">
        <v>78</v>
      </c>
      <c r="E4" s="104" t="s">
        <v>79</v>
      </c>
      <c r="F4" s="86" t="s">
        <v>81</v>
      </c>
      <c r="G4" s="86" t="s">
        <v>80</v>
      </c>
      <c r="H4" s="141" t="s">
        <v>259</v>
      </c>
      <c r="I4" s="141" t="s">
        <v>259</v>
      </c>
    </row>
    <row r="5" spans="1:9" ht="15">
      <c r="A5" s="20"/>
      <c r="B5" s="61" t="s">
        <v>9</v>
      </c>
      <c r="C5" s="87">
        <v>594920.3804329005</v>
      </c>
      <c r="D5" s="87">
        <v>346242.5124259001</v>
      </c>
      <c r="E5" s="87">
        <v>248677.86800699998</v>
      </c>
      <c r="F5" s="87">
        <v>147720.5470074999</v>
      </c>
      <c r="G5" s="87">
        <v>447199.83342540014</v>
      </c>
      <c r="H5" s="87">
        <v>304568.73076949996</v>
      </c>
      <c r="I5" s="87">
        <v>290351.6496634</v>
      </c>
    </row>
    <row r="6" spans="1:9" ht="15">
      <c r="A6" s="20"/>
      <c r="B6" s="62" t="s">
        <v>182</v>
      </c>
      <c r="C6" s="87">
        <v>4985.786174700001</v>
      </c>
      <c r="D6" s="87">
        <v>0</v>
      </c>
      <c r="E6" s="87">
        <v>4985.786174700001</v>
      </c>
      <c r="F6" s="87">
        <v>847.8547457</v>
      </c>
      <c r="G6" s="87">
        <v>4137.931429</v>
      </c>
      <c r="H6" s="87">
        <v>2222.45672</v>
      </c>
      <c r="I6" s="87">
        <v>2763.3294547</v>
      </c>
    </row>
    <row r="7" spans="1:9" ht="15">
      <c r="A7" s="20"/>
      <c r="B7" s="62" t="s">
        <v>183</v>
      </c>
      <c r="C7" s="87">
        <v>76888.45672449999</v>
      </c>
      <c r="D7" s="87">
        <v>36545.0542248</v>
      </c>
      <c r="E7" s="87">
        <v>40343.4024997</v>
      </c>
      <c r="F7" s="87">
        <v>24102.3116455</v>
      </c>
      <c r="G7" s="87">
        <v>52786.145079</v>
      </c>
      <c r="H7" s="87">
        <v>29776.267186</v>
      </c>
      <c r="I7" s="87">
        <v>47112.1895385</v>
      </c>
    </row>
    <row r="8" spans="1:9" ht="15">
      <c r="A8" s="20"/>
      <c r="B8" s="62" t="s">
        <v>184</v>
      </c>
      <c r="C8" s="87">
        <v>136114.63814360005</v>
      </c>
      <c r="D8" s="87">
        <v>80492.496885</v>
      </c>
      <c r="E8" s="87">
        <v>55622.14125859999</v>
      </c>
      <c r="F8" s="87">
        <v>23239.6550805</v>
      </c>
      <c r="G8" s="87">
        <v>112874.98306310001</v>
      </c>
      <c r="H8" s="87">
        <v>80828.60958049998</v>
      </c>
      <c r="I8" s="87">
        <v>55286.028563100015</v>
      </c>
    </row>
    <row r="9" spans="1:9" ht="15">
      <c r="A9" s="20"/>
      <c r="B9" s="62" t="s">
        <v>185</v>
      </c>
      <c r="C9" s="87">
        <v>155681.60292900004</v>
      </c>
      <c r="D9" s="87">
        <v>93491.4048919</v>
      </c>
      <c r="E9" s="87">
        <v>62190.19803709998</v>
      </c>
      <c r="F9" s="87">
        <v>64188.215629800005</v>
      </c>
      <c r="G9" s="87">
        <v>91493.3872992</v>
      </c>
      <c r="H9" s="87">
        <v>62279.801279499996</v>
      </c>
      <c r="I9" s="87">
        <v>93401.80164949999</v>
      </c>
    </row>
    <row r="10" spans="1:9" ht="15">
      <c r="A10" s="20"/>
      <c r="B10" s="62" t="s">
        <v>186</v>
      </c>
      <c r="C10" s="87">
        <v>63542.845682499996</v>
      </c>
      <c r="D10" s="87">
        <v>33960.102516700004</v>
      </c>
      <c r="E10" s="87">
        <v>29582.743165800002</v>
      </c>
      <c r="F10" s="87">
        <v>19941.495501400004</v>
      </c>
      <c r="G10" s="87">
        <v>43601.350181099995</v>
      </c>
      <c r="H10" s="87">
        <v>32955.811955</v>
      </c>
      <c r="I10" s="87">
        <v>30587.0337275</v>
      </c>
    </row>
    <row r="11" spans="1:9" ht="15">
      <c r="A11" s="20"/>
      <c r="B11" s="62" t="s">
        <v>187</v>
      </c>
      <c r="C11" s="87">
        <v>157707.05077860004</v>
      </c>
      <c r="D11" s="87">
        <v>101753.45390749999</v>
      </c>
      <c r="E11" s="87">
        <v>55953.5968711</v>
      </c>
      <c r="F11" s="87">
        <v>15401.014404600002</v>
      </c>
      <c r="G11" s="87">
        <v>142306.036374</v>
      </c>
      <c r="H11" s="87">
        <v>96505.78404849999</v>
      </c>
      <c r="I11" s="87">
        <v>61201.2667301</v>
      </c>
    </row>
    <row r="12" spans="1:9" ht="7.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199" t="s">
        <v>233</v>
      </c>
      <c r="C13" s="199"/>
      <c r="D13" s="199"/>
      <c r="E13" s="199"/>
      <c r="F13" s="199"/>
      <c r="G13" s="199"/>
      <c r="H13" s="199"/>
      <c r="I13" s="199"/>
    </row>
    <row r="14" spans="1:9" ht="15" customHeight="1">
      <c r="A14" s="20"/>
      <c r="B14" s="88"/>
      <c r="C14" s="195" t="s">
        <v>149</v>
      </c>
      <c r="D14" s="195"/>
      <c r="E14" s="195"/>
      <c r="F14" s="195" t="s">
        <v>150</v>
      </c>
      <c r="G14" s="195"/>
      <c r="H14" s="141" t="s">
        <v>258</v>
      </c>
      <c r="I14" s="141" t="s">
        <v>261</v>
      </c>
    </row>
    <row r="15" spans="1:9" ht="15">
      <c r="A15" s="20"/>
      <c r="B15" s="88"/>
      <c r="C15" s="103"/>
      <c r="D15" s="103"/>
      <c r="E15" s="103"/>
      <c r="F15" s="103"/>
      <c r="G15" s="103"/>
      <c r="H15" s="141" t="s">
        <v>260</v>
      </c>
      <c r="I15" s="141" t="s">
        <v>262</v>
      </c>
    </row>
    <row r="16" spans="1:9" ht="15">
      <c r="A16" s="20"/>
      <c r="B16" s="88" t="s">
        <v>188</v>
      </c>
      <c r="C16" s="103" t="s">
        <v>9</v>
      </c>
      <c r="D16" s="103" t="s">
        <v>78</v>
      </c>
      <c r="E16" s="103" t="s">
        <v>79</v>
      </c>
      <c r="F16" s="89" t="s">
        <v>81</v>
      </c>
      <c r="G16" s="89" t="s">
        <v>80</v>
      </c>
      <c r="H16" s="141" t="s">
        <v>259</v>
      </c>
      <c r="I16" s="141" t="s">
        <v>259</v>
      </c>
    </row>
    <row r="17" spans="1:9" ht="15" customHeight="1">
      <c r="A17" s="20"/>
      <c r="B17" s="62" t="s">
        <v>9</v>
      </c>
      <c r="C17" s="87">
        <v>594920.3804329005</v>
      </c>
      <c r="D17" s="87">
        <v>346242.5124259001</v>
      </c>
      <c r="E17" s="87">
        <v>248677.86800699998</v>
      </c>
      <c r="F17" s="87">
        <v>147720.5470074999</v>
      </c>
      <c r="G17" s="87">
        <v>447199.83342540014</v>
      </c>
      <c r="H17" s="87">
        <v>304568.73076949996</v>
      </c>
      <c r="I17" s="87">
        <v>290351.6496634</v>
      </c>
    </row>
    <row r="18" spans="1:9" ht="15">
      <c r="A18" s="20"/>
      <c r="B18" s="62"/>
      <c r="C18" s="62"/>
      <c r="D18" s="62"/>
      <c r="E18" s="62"/>
      <c r="F18" s="62"/>
      <c r="G18" s="62"/>
      <c r="H18" s="62"/>
      <c r="I18" s="87"/>
    </row>
    <row r="19" spans="1:9" ht="15">
      <c r="A19" s="20"/>
      <c r="B19" s="62" t="s">
        <v>189</v>
      </c>
      <c r="C19" s="87">
        <v>75434.26648650001</v>
      </c>
      <c r="D19" s="87">
        <v>75434.26648650001</v>
      </c>
      <c r="E19" s="87">
        <v>0</v>
      </c>
      <c r="F19" s="87">
        <v>2939.0206685</v>
      </c>
      <c r="G19" s="87">
        <v>72495.24581800001</v>
      </c>
      <c r="H19" s="87">
        <v>40409.163672</v>
      </c>
      <c r="I19" s="87">
        <v>35025.1028145</v>
      </c>
    </row>
    <row r="20" spans="1:9" ht="21" customHeight="1">
      <c r="A20" s="20"/>
      <c r="B20" s="62" t="s">
        <v>190</v>
      </c>
      <c r="C20" s="87">
        <v>9152.6975321</v>
      </c>
      <c r="D20" s="87">
        <v>9152.6975321</v>
      </c>
      <c r="E20" s="87">
        <v>0</v>
      </c>
      <c r="F20" s="87">
        <v>5188.2029561</v>
      </c>
      <c r="G20" s="87">
        <v>3964.494576</v>
      </c>
      <c r="H20" s="87">
        <v>0</v>
      </c>
      <c r="I20" s="87">
        <v>9152.6975321</v>
      </c>
    </row>
    <row r="21" spans="1:9" ht="15">
      <c r="A21" s="20"/>
      <c r="B21" s="62" t="s">
        <v>191</v>
      </c>
      <c r="C21" s="87">
        <v>8939.1251571</v>
      </c>
      <c r="D21" s="87">
        <v>2490.5155221</v>
      </c>
      <c r="E21" s="87">
        <v>6448.609635</v>
      </c>
      <c r="F21" s="87">
        <v>7023.6504481</v>
      </c>
      <c r="G21" s="87">
        <v>1915.474709</v>
      </c>
      <c r="H21" s="87">
        <v>8364.084343999999</v>
      </c>
      <c r="I21" s="87">
        <v>575.0408131</v>
      </c>
    </row>
    <row r="22" spans="1:9" ht="15">
      <c r="A22" s="20"/>
      <c r="B22" s="62" t="s">
        <v>192</v>
      </c>
      <c r="C22" s="87">
        <v>4221.2886112</v>
      </c>
      <c r="D22" s="87">
        <v>4221.2886112</v>
      </c>
      <c r="E22" s="87">
        <v>0</v>
      </c>
      <c r="F22" s="87">
        <v>4221.2886112</v>
      </c>
      <c r="G22" s="87">
        <v>0</v>
      </c>
      <c r="H22" s="87">
        <v>0</v>
      </c>
      <c r="I22" s="87">
        <v>4221.2886112</v>
      </c>
    </row>
    <row r="23" spans="1:9" ht="15">
      <c r="A23" s="20"/>
      <c r="B23" s="62" t="s">
        <v>193</v>
      </c>
      <c r="C23" s="87">
        <v>12935.4940492</v>
      </c>
      <c r="D23" s="87">
        <v>12935.4940492</v>
      </c>
      <c r="E23" s="87">
        <v>0</v>
      </c>
      <c r="F23" s="87">
        <v>3744.6606262000005</v>
      </c>
      <c r="G23" s="87">
        <v>9190.833423</v>
      </c>
      <c r="H23" s="87">
        <v>3923.632126</v>
      </c>
      <c r="I23" s="87">
        <v>9011.8619232</v>
      </c>
    </row>
    <row r="24" spans="1:9" ht="15">
      <c r="A24" s="20"/>
      <c r="B24" s="62" t="s">
        <v>194</v>
      </c>
      <c r="C24" s="87">
        <v>276.1618222</v>
      </c>
      <c r="D24" s="87">
        <v>276.1618222</v>
      </c>
      <c r="E24" s="87">
        <v>0</v>
      </c>
      <c r="F24" s="87">
        <v>276.1618222</v>
      </c>
      <c r="G24" s="87">
        <v>0</v>
      </c>
      <c r="H24" s="87">
        <v>0</v>
      </c>
      <c r="I24" s="87">
        <v>276.1618222</v>
      </c>
    </row>
    <row r="25" spans="1:9" ht="15">
      <c r="A25" s="20"/>
      <c r="B25" s="62" t="s">
        <v>195</v>
      </c>
      <c r="C25" s="87">
        <v>23869.783139900006</v>
      </c>
      <c r="D25" s="87">
        <v>12883.754355699999</v>
      </c>
      <c r="E25" s="87">
        <v>10986.0287842</v>
      </c>
      <c r="F25" s="87">
        <v>11537.4162749</v>
      </c>
      <c r="G25" s="87">
        <v>12332.366865</v>
      </c>
      <c r="H25" s="87">
        <v>4963.078801000001</v>
      </c>
      <c r="I25" s="87">
        <v>18906.7043389</v>
      </c>
    </row>
    <row r="26" spans="1:9" ht="15">
      <c r="A26" s="20"/>
      <c r="B26" s="62" t="s">
        <v>196</v>
      </c>
      <c r="C26" s="87">
        <v>898.7053085</v>
      </c>
      <c r="D26" s="87">
        <v>898.7053085</v>
      </c>
      <c r="E26" s="87">
        <v>0</v>
      </c>
      <c r="F26" s="87">
        <v>898.7053085</v>
      </c>
      <c r="G26" s="87">
        <v>0</v>
      </c>
      <c r="H26" s="87">
        <v>0</v>
      </c>
      <c r="I26" s="87">
        <v>898.7053085</v>
      </c>
    </row>
    <row r="27" spans="1:9" ht="19.5" customHeight="1">
      <c r="A27" s="20"/>
      <c r="B27" s="62" t="s">
        <v>197</v>
      </c>
      <c r="C27" s="87">
        <v>25765.628178500003</v>
      </c>
      <c r="D27" s="87">
        <v>25765.628178500003</v>
      </c>
      <c r="E27" s="87">
        <v>0</v>
      </c>
      <c r="F27" s="87">
        <v>5822.029434499999</v>
      </c>
      <c r="G27" s="87">
        <v>19943.598744000003</v>
      </c>
      <c r="H27" s="87">
        <v>6146.598425</v>
      </c>
      <c r="I27" s="87">
        <v>19619.0297535</v>
      </c>
    </row>
    <row r="28" spans="1:9" ht="18.75" customHeight="1">
      <c r="A28" s="20"/>
      <c r="B28" s="62" t="s">
        <v>198</v>
      </c>
      <c r="C28" s="87">
        <v>6448.609635</v>
      </c>
      <c r="D28" s="87">
        <v>0</v>
      </c>
      <c r="E28" s="87">
        <v>6448.609635</v>
      </c>
      <c r="F28" s="87">
        <v>6448.609635</v>
      </c>
      <c r="G28" s="87">
        <v>0</v>
      </c>
      <c r="H28" s="87">
        <v>0</v>
      </c>
      <c r="I28" s="87">
        <v>6448.609635</v>
      </c>
    </row>
    <row r="29" spans="1:9" ht="15">
      <c r="A29" s="20"/>
      <c r="B29" s="62" t="s">
        <v>199</v>
      </c>
      <c r="C29" s="87">
        <v>5546.9252765</v>
      </c>
      <c r="D29" s="87">
        <v>5546.9252765</v>
      </c>
      <c r="E29" s="87">
        <v>0</v>
      </c>
      <c r="F29" s="87">
        <v>5546.9252765</v>
      </c>
      <c r="G29" s="87">
        <v>0</v>
      </c>
      <c r="H29" s="87">
        <v>0</v>
      </c>
      <c r="I29" s="87">
        <v>5546.9252765</v>
      </c>
    </row>
    <row r="30" spans="1:9" ht="15.75" customHeight="1">
      <c r="A30" s="20"/>
      <c r="B30" s="62" t="s">
        <v>200</v>
      </c>
      <c r="C30" s="87">
        <v>187725.7297541</v>
      </c>
      <c r="D30" s="87">
        <v>33839.7389692</v>
      </c>
      <c r="E30" s="87">
        <v>153885.9907849</v>
      </c>
      <c r="F30" s="87">
        <v>28151.104612</v>
      </c>
      <c r="G30" s="87">
        <v>159574.6251421</v>
      </c>
      <c r="H30" s="87">
        <v>121412.30292899998</v>
      </c>
      <c r="I30" s="87">
        <v>66313.4268251</v>
      </c>
    </row>
    <row r="31" spans="1:9" ht="15.75" customHeight="1">
      <c r="A31" s="20"/>
      <c r="B31" s="62" t="s">
        <v>257</v>
      </c>
      <c r="C31" s="87">
        <v>4264.4570367999995</v>
      </c>
      <c r="D31" s="87">
        <v>676.4410228</v>
      </c>
      <c r="E31" s="87">
        <v>3588.016014</v>
      </c>
      <c r="F31" s="87">
        <v>4264.4570367999995</v>
      </c>
      <c r="G31" s="87">
        <v>0</v>
      </c>
      <c r="H31" s="87">
        <v>0</v>
      </c>
      <c r="I31" s="87">
        <v>4264.4570367999995</v>
      </c>
    </row>
    <row r="32" spans="1:9" ht="30">
      <c r="A32" s="20"/>
      <c r="B32" s="62" t="s">
        <v>201</v>
      </c>
      <c r="C32" s="87">
        <v>16099.4408524</v>
      </c>
      <c r="D32" s="87">
        <v>993.2281986</v>
      </c>
      <c r="E32" s="87">
        <v>15106.212653800001</v>
      </c>
      <c r="F32" s="87">
        <v>3958.6167144</v>
      </c>
      <c r="G32" s="87">
        <v>12140.824138</v>
      </c>
      <c r="H32" s="87">
        <v>4325.350633</v>
      </c>
      <c r="I32" s="87">
        <v>11774.090219400001</v>
      </c>
    </row>
    <row r="33" spans="1:9" ht="15">
      <c r="A33" s="20"/>
      <c r="B33" s="62" t="s">
        <v>202</v>
      </c>
      <c r="C33" s="87">
        <v>1226.0454828</v>
      </c>
      <c r="D33" s="87">
        <v>0</v>
      </c>
      <c r="E33" s="87">
        <v>1226.0454828</v>
      </c>
      <c r="F33" s="87">
        <v>1226.0454828</v>
      </c>
      <c r="G33" s="87">
        <v>0</v>
      </c>
      <c r="H33" s="87">
        <v>0</v>
      </c>
      <c r="I33" s="87">
        <v>1226.0454828</v>
      </c>
    </row>
    <row r="34" spans="1:9" ht="15">
      <c r="A34" s="20"/>
      <c r="B34" s="62" t="s">
        <v>203</v>
      </c>
      <c r="C34" s="87">
        <v>21077.355810900004</v>
      </c>
      <c r="D34" s="87">
        <v>2002.3165897</v>
      </c>
      <c r="E34" s="87">
        <v>19075.0392212</v>
      </c>
      <c r="F34" s="87">
        <v>19849.8872587</v>
      </c>
      <c r="G34" s="87">
        <v>1227.4685522</v>
      </c>
      <c r="H34" s="87">
        <v>1673.5533460000001</v>
      </c>
      <c r="I34" s="87">
        <v>19403.802464900004</v>
      </c>
    </row>
    <row r="35" spans="1:9" ht="15">
      <c r="A35" s="20"/>
      <c r="B35" s="62" t="s">
        <v>204</v>
      </c>
      <c r="C35" s="87">
        <v>1915.474709</v>
      </c>
      <c r="D35" s="87">
        <v>0</v>
      </c>
      <c r="E35" s="87">
        <v>1915.474709</v>
      </c>
      <c r="F35" s="87">
        <v>0</v>
      </c>
      <c r="G35" s="87">
        <v>1915.474709</v>
      </c>
      <c r="H35" s="87">
        <v>0</v>
      </c>
      <c r="I35" s="87">
        <v>1915.474709</v>
      </c>
    </row>
    <row r="36" spans="1:9" ht="15">
      <c r="A36" s="20"/>
      <c r="B36" s="62" t="s">
        <v>331</v>
      </c>
      <c r="C36" s="87">
        <v>575.0408131</v>
      </c>
      <c r="D36" s="87">
        <v>575.0408131</v>
      </c>
      <c r="E36" s="87">
        <v>0</v>
      </c>
      <c r="F36" s="87">
        <v>575.0408131</v>
      </c>
      <c r="G36" s="87">
        <v>0</v>
      </c>
      <c r="H36" s="87">
        <v>0</v>
      </c>
      <c r="I36" s="87">
        <v>575.0408131</v>
      </c>
    </row>
    <row r="37" spans="1:9" ht="15">
      <c r="A37" s="20"/>
      <c r="B37" s="62" t="s">
        <v>205</v>
      </c>
      <c r="C37" s="87">
        <v>27200.343554</v>
      </c>
      <c r="D37" s="87">
        <v>0</v>
      </c>
      <c r="E37" s="87">
        <v>27200.343554</v>
      </c>
      <c r="F37" s="87">
        <v>0</v>
      </c>
      <c r="G37" s="87">
        <v>27200.343554</v>
      </c>
      <c r="H37" s="87">
        <v>27200.343554</v>
      </c>
      <c r="I37" s="87">
        <v>0</v>
      </c>
    </row>
    <row r="38" spans="1:9" ht="30">
      <c r="A38" s="20"/>
      <c r="B38" s="62" t="s">
        <v>206</v>
      </c>
      <c r="C38" s="87">
        <v>29418.003525500004</v>
      </c>
      <c r="D38" s="87">
        <v>29418.003525500004</v>
      </c>
      <c r="E38" s="87">
        <v>0</v>
      </c>
      <c r="F38" s="87">
        <v>23871.3212175</v>
      </c>
      <c r="G38" s="87">
        <v>5546.682308</v>
      </c>
      <c r="H38" s="87">
        <v>9221.950789</v>
      </c>
      <c r="I38" s="87">
        <v>20196.0527365</v>
      </c>
    </row>
    <row r="39" spans="1:9" ht="15">
      <c r="A39" s="20"/>
      <c r="B39" s="62" t="s">
        <v>207</v>
      </c>
      <c r="C39" s="87">
        <v>11053.2567723</v>
      </c>
      <c r="D39" s="87">
        <v>10478.215959199999</v>
      </c>
      <c r="E39" s="87">
        <v>575.0408131</v>
      </c>
      <c r="F39" s="87">
        <v>1054.1718953</v>
      </c>
      <c r="G39" s="87">
        <v>9999.084877</v>
      </c>
      <c r="H39" s="87">
        <v>9999.084877</v>
      </c>
      <c r="I39" s="87">
        <v>1054.1718953</v>
      </c>
    </row>
    <row r="40" s="99" customFormat="1" ht="5.25" customHeight="1"/>
  </sheetData>
  <sheetProtection/>
  <mergeCells count="6">
    <mergeCell ref="C14:E14"/>
    <mergeCell ref="F14:G14"/>
    <mergeCell ref="B2:B4"/>
    <mergeCell ref="C2:E2"/>
    <mergeCell ref="F2:G2"/>
    <mergeCell ref="B13:I13"/>
  </mergeCells>
  <printOptions/>
  <pageMargins left="0.75" right="0.75" top="1" bottom="1" header="0.5" footer="0.5"/>
  <pageSetup horizontalDpi="600" verticalDpi="600" orientation="landscape" paperSize="9" scale="73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2">
      <selection activeCell="B28" sqref="B27:B28"/>
    </sheetView>
  </sheetViews>
  <sheetFormatPr defaultColWidth="11.421875" defaultRowHeight="15"/>
  <cols>
    <col min="1" max="1" width="4.00390625" style="13" customWidth="1"/>
    <col min="2" max="2" width="38.140625" style="13" customWidth="1"/>
    <col min="3" max="7" width="11.421875" style="13" customWidth="1"/>
    <col min="8" max="9" width="15.28125" style="13" customWidth="1"/>
    <col min="10" max="16384" width="11.421875" style="13" customWidth="1"/>
  </cols>
  <sheetData>
    <row r="1" spans="2:9" ht="33" customHeight="1">
      <c r="B1" s="199" t="s">
        <v>234</v>
      </c>
      <c r="C1" s="199"/>
      <c r="D1" s="199"/>
      <c r="E1" s="199"/>
      <c r="F1" s="199"/>
      <c r="G1" s="199"/>
      <c r="H1" s="199"/>
      <c r="I1" s="199"/>
    </row>
    <row r="2" spans="1:10" ht="18.75" customHeight="1">
      <c r="A2" s="127"/>
      <c r="B2" s="166"/>
      <c r="C2" s="200" t="s">
        <v>149</v>
      </c>
      <c r="D2" s="200"/>
      <c r="E2" s="200"/>
      <c r="F2" s="200" t="s">
        <v>150</v>
      </c>
      <c r="G2" s="200"/>
      <c r="H2" s="162" t="s">
        <v>258</v>
      </c>
      <c r="I2" s="162" t="s">
        <v>261</v>
      </c>
      <c r="J2" s="127"/>
    </row>
    <row r="3" spans="1:10" ht="15">
      <c r="A3" s="127"/>
      <c r="B3" s="166"/>
      <c r="C3" s="200" t="s">
        <v>9</v>
      </c>
      <c r="D3" s="200" t="s">
        <v>78</v>
      </c>
      <c r="E3" s="200" t="s">
        <v>79</v>
      </c>
      <c r="F3" s="202" t="s">
        <v>81</v>
      </c>
      <c r="G3" s="202" t="s">
        <v>80</v>
      </c>
      <c r="H3" s="162" t="s">
        <v>260</v>
      </c>
      <c r="I3" s="162" t="s">
        <v>262</v>
      </c>
      <c r="J3" s="127"/>
    </row>
    <row r="4" spans="2:9" ht="15">
      <c r="B4" s="90" t="s">
        <v>208</v>
      </c>
      <c r="C4" s="201"/>
      <c r="D4" s="201"/>
      <c r="E4" s="201"/>
      <c r="F4" s="203"/>
      <c r="G4" s="203"/>
      <c r="H4" s="141" t="s">
        <v>259</v>
      </c>
      <c r="I4" s="141" t="s">
        <v>259</v>
      </c>
    </row>
    <row r="5" spans="2:9" ht="15">
      <c r="B5" s="91" t="s">
        <v>9</v>
      </c>
      <c r="C5" s="92">
        <v>595975.0121928005</v>
      </c>
      <c r="D5" s="92">
        <v>346918.9534487001</v>
      </c>
      <c r="E5" s="92">
        <v>249056.05874409995</v>
      </c>
      <c r="F5" s="92">
        <v>148775.17876739992</v>
      </c>
      <c r="G5" s="92">
        <v>447199.83342540014</v>
      </c>
      <c r="H5" s="92">
        <v>304568.73076949996</v>
      </c>
      <c r="I5" s="92">
        <v>291406.28142330004</v>
      </c>
    </row>
    <row r="6" spans="2:9" ht="15.75" customHeight="1">
      <c r="B6" s="93" t="s">
        <v>209</v>
      </c>
      <c r="C6" s="94">
        <v>308322.2225253998</v>
      </c>
      <c r="D6" s="94">
        <v>162280.00359510002</v>
      </c>
      <c r="E6" s="94">
        <v>146042.2189303</v>
      </c>
      <c r="F6" s="94">
        <v>72729.364676</v>
      </c>
      <c r="G6" s="94">
        <v>235592.85784940002</v>
      </c>
      <c r="H6" s="94">
        <v>159500.8190883</v>
      </c>
      <c r="I6" s="94">
        <v>148821.40343709994</v>
      </c>
    </row>
    <row r="7" spans="2:9" ht="15.75" customHeight="1">
      <c r="B7" s="93" t="s">
        <v>210</v>
      </c>
      <c r="C7" s="94">
        <v>112151.03390049997</v>
      </c>
      <c r="D7" s="94">
        <v>93425.6725846</v>
      </c>
      <c r="E7" s="94">
        <v>18725.3613159</v>
      </c>
      <c r="F7" s="94">
        <v>31193.509885500003</v>
      </c>
      <c r="G7" s="94">
        <v>80957.524015</v>
      </c>
      <c r="H7" s="94">
        <v>47203.945573200006</v>
      </c>
      <c r="I7" s="94">
        <v>64947.08832729999</v>
      </c>
    </row>
    <row r="8" spans="2:9" ht="15.75" customHeight="1">
      <c r="B8" s="93" t="s">
        <v>211</v>
      </c>
      <c r="C8" s="94">
        <v>131974.39115369998</v>
      </c>
      <c r="D8" s="94">
        <v>84697.70038279999</v>
      </c>
      <c r="E8" s="94">
        <v>47276.69077089999</v>
      </c>
      <c r="F8" s="94">
        <v>39056.3035667</v>
      </c>
      <c r="G8" s="94">
        <v>92918.08758699999</v>
      </c>
      <c r="H8" s="94">
        <v>66878.352073</v>
      </c>
      <c r="I8" s="94">
        <v>65096.03908070001</v>
      </c>
    </row>
    <row r="9" spans="2:9" ht="15.75" customHeight="1">
      <c r="B9" s="93" t="s">
        <v>212</v>
      </c>
      <c r="C9" s="94">
        <v>34282.996132</v>
      </c>
      <c r="D9" s="94">
        <v>1409.139834</v>
      </c>
      <c r="E9" s="94">
        <v>32873.856298</v>
      </c>
      <c r="F9" s="94">
        <v>5519.838817</v>
      </c>
      <c r="G9" s="94">
        <v>28763.157314999997</v>
      </c>
      <c r="H9" s="94">
        <v>28763.157314999997</v>
      </c>
      <c r="I9" s="94">
        <v>5519.838817</v>
      </c>
    </row>
    <row r="10" spans="2:9" ht="15.75" customHeight="1">
      <c r="B10" s="93" t="s">
        <v>213</v>
      </c>
      <c r="C10" s="94">
        <v>2498.6185422000003</v>
      </c>
      <c r="D10" s="94">
        <v>276.1618222</v>
      </c>
      <c r="E10" s="94">
        <v>2222.45672</v>
      </c>
      <c r="F10" s="94">
        <v>276.1618222</v>
      </c>
      <c r="G10" s="94">
        <v>2222.45672</v>
      </c>
      <c r="H10" s="94">
        <v>2222.45672</v>
      </c>
      <c r="I10" s="94">
        <v>276.1618222</v>
      </c>
    </row>
    <row r="11" spans="2:9" ht="15.75" customHeight="1">
      <c r="B11" s="93" t="s">
        <v>210</v>
      </c>
      <c r="C11" s="94">
        <v>6745.749939</v>
      </c>
      <c r="D11" s="94">
        <v>4830.27523</v>
      </c>
      <c r="E11" s="94">
        <v>1915.474709</v>
      </c>
      <c r="F11" s="94">
        <v>0</v>
      </c>
      <c r="G11" s="94">
        <v>6745.749939</v>
      </c>
      <c r="H11" s="94">
        <v>0</v>
      </c>
      <c r="I11" s="94">
        <v>6745.749939</v>
      </c>
    </row>
    <row r="12" spans="2:9" ht="15.75" customHeight="1">
      <c r="B12" s="95" t="s">
        <v>214</v>
      </c>
      <c r="C12" s="96"/>
      <c r="D12" s="96"/>
      <c r="E12" s="96"/>
      <c r="F12" s="96"/>
      <c r="G12" s="96"/>
      <c r="H12" s="96"/>
      <c r="I12" s="96"/>
    </row>
    <row r="13" spans="2:9" ht="15.75" customHeight="1">
      <c r="B13" s="93" t="s">
        <v>215</v>
      </c>
      <c r="C13" s="94">
        <v>54829.6790243</v>
      </c>
      <c r="D13" s="94">
        <v>11497.6458867</v>
      </c>
      <c r="E13" s="94">
        <v>43332.033137599996</v>
      </c>
      <c r="F13" s="94">
        <v>4305.3672921</v>
      </c>
      <c r="G13" s="94">
        <v>50524.311732199996</v>
      </c>
      <c r="H13" s="94">
        <v>35042.601747</v>
      </c>
      <c r="I13" s="94">
        <v>19787.0772773</v>
      </c>
    </row>
    <row r="14" spans="2:9" ht="15.75" customHeight="1">
      <c r="B14" s="93" t="s">
        <v>216</v>
      </c>
      <c r="C14" s="94">
        <v>19651.9274266</v>
      </c>
      <c r="D14" s="94">
        <v>10142.3575563</v>
      </c>
      <c r="E14" s="94">
        <v>9509.569870299998</v>
      </c>
      <c r="F14" s="94">
        <v>8105.765402599999</v>
      </c>
      <c r="G14" s="94">
        <v>11546.162024</v>
      </c>
      <c r="H14" s="94">
        <v>5267.201297</v>
      </c>
      <c r="I14" s="94">
        <v>14384.7261296</v>
      </c>
    </row>
    <row r="15" spans="2:9" ht="15.75" customHeight="1">
      <c r="B15" s="93" t="s">
        <v>217</v>
      </c>
      <c r="C15" s="94">
        <v>396407.70929500007</v>
      </c>
      <c r="D15" s="94">
        <v>260587.9556049</v>
      </c>
      <c r="E15" s="94">
        <v>135819.7536901</v>
      </c>
      <c r="F15" s="94">
        <v>96117.76842190004</v>
      </c>
      <c r="G15" s="94">
        <v>300289.9408731</v>
      </c>
      <c r="H15" s="94">
        <v>203953.45398300007</v>
      </c>
      <c r="I15" s="94">
        <v>192454.255312</v>
      </c>
    </row>
    <row r="16" spans="2:9" ht="15.75" customHeight="1">
      <c r="B16" s="93" t="s">
        <v>218</v>
      </c>
      <c r="C16" s="94">
        <v>3548.1891915</v>
      </c>
      <c r="D16" s="94">
        <v>774.8480375</v>
      </c>
      <c r="E16" s="94">
        <v>2773.341154</v>
      </c>
      <c r="F16" s="94">
        <v>774.8480375</v>
      </c>
      <c r="G16" s="94">
        <v>2773.341154</v>
      </c>
      <c r="H16" s="94">
        <v>0</v>
      </c>
      <c r="I16" s="94">
        <v>3548.1891915</v>
      </c>
    </row>
    <row r="17" spans="2:9" ht="15.75" customHeight="1">
      <c r="B17" s="93" t="s">
        <v>219</v>
      </c>
      <c r="C17" s="94">
        <v>89196.81425409998</v>
      </c>
      <c r="D17" s="94">
        <v>38569.9065327</v>
      </c>
      <c r="E17" s="94">
        <v>50626.90772139999</v>
      </c>
      <c r="F17" s="94">
        <v>36019.558613</v>
      </c>
      <c r="G17" s="94">
        <v>53177.255641100004</v>
      </c>
      <c r="H17" s="94">
        <v>44426.9997105</v>
      </c>
      <c r="I17" s="94">
        <v>44769.81454359999</v>
      </c>
    </row>
    <row r="18" spans="2:9" ht="15.75" customHeight="1">
      <c r="B18" s="93"/>
      <c r="C18" s="93"/>
      <c r="D18" s="93"/>
      <c r="E18" s="93"/>
      <c r="F18" s="93"/>
      <c r="G18" s="93"/>
      <c r="H18" s="93"/>
      <c r="I18" s="94"/>
    </row>
    <row r="19" spans="2:9" ht="15.75" customHeight="1">
      <c r="B19" s="93" t="s">
        <v>220</v>
      </c>
      <c r="C19" s="94">
        <v>25348.8433097</v>
      </c>
      <c r="D19" s="94">
        <v>18354.390139000003</v>
      </c>
      <c r="E19" s="94">
        <v>6994.453170700001</v>
      </c>
      <c r="F19" s="94">
        <v>847.8547457</v>
      </c>
      <c r="G19" s="94">
        <v>24500.988564</v>
      </c>
      <c r="H19" s="94">
        <v>11490.640595</v>
      </c>
      <c r="I19" s="94">
        <v>13858.2027147</v>
      </c>
    </row>
    <row r="20" spans="2:9" ht="32.25" customHeight="1">
      <c r="B20" s="95" t="s">
        <v>221</v>
      </c>
      <c r="C20" s="96"/>
      <c r="D20" s="96"/>
      <c r="E20" s="96"/>
      <c r="F20" s="96"/>
      <c r="G20" s="96"/>
      <c r="H20" s="96"/>
      <c r="I20" s="96"/>
    </row>
    <row r="21" spans="2:9" ht="15.75" customHeight="1">
      <c r="B21" s="93" t="s">
        <v>222</v>
      </c>
      <c r="C21" s="94">
        <v>115250.57093690004</v>
      </c>
      <c r="D21" s="94">
        <v>62594.547395699985</v>
      </c>
      <c r="E21" s="94">
        <v>52656.023541200004</v>
      </c>
      <c r="F21" s="94">
        <v>27085.213080700007</v>
      </c>
      <c r="G21" s="94">
        <v>88165.3578562</v>
      </c>
      <c r="H21" s="94">
        <v>59529.864176999996</v>
      </c>
      <c r="I21" s="94">
        <v>55720.70675989999</v>
      </c>
    </row>
    <row r="22" spans="2:9" ht="15.75" customHeight="1">
      <c r="B22" s="93" t="s">
        <v>223</v>
      </c>
      <c r="C22" s="94">
        <v>151119.99374660003</v>
      </c>
      <c r="D22" s="94">
        <v>78464.2051584</v>
      </c>
      <c r="E22" s="94">
        <v>72655.78858820001</v>
      </c>
      <c r="F22" s="94">
        <v>57527.529775499985</v>
      </c>
      <c r="G22" s="94">
        <v>93592.46397109999</v>
      </c>
      <c r="H22" s="94">
        <v>70745.02763370001</v>
      </c>
      <c r="I22" s="94">
        <v>80374.96611289999</v>
      </c>
    </row>
    <row r="23" spans="2:9" ht="15.75" customHeight="1">
      <c r="B23" s="93" t="s">
        <v>224</v>
      </c>
      <c r="C23" s="94">
        <v>12614.2244212</v>
      </c>
      <c r="D23" s="94">
        <v>12614.2244212</v>
      </c>
      <c r="E23" s="94">
        <v>0</v>
      </c>
      <c r="F23" s="94">
        <v>732.6988112</v>
      </c>
      <c r="G23" s="94">
        <v>11881.52561</v>
      </c>
      <c r="H23" s="94">
        <v>0</v>
      </c>
      <c r="I23" s="94">
        <v>12614.2244212</v>
      </c>
    </row>
    <row r="24" spans="2:9" ht="15.75" customHeight="1">
      <c r="B24" s="93" t="s">
        <v>225</v>
      </c>
      <c r="C24" s="94">
        <v>898.7053085</v>
      </c>
      <c r="D24" s="94">
        <v>898.7053085</v>
      </c>
      <c r="E24" s="94">
        <v>0</v>
      </c>
      <c r="F24" s="94">
        <v>898.7053085</v>
      </c>
      <c r="G24" s="94">
        <v>0</v>
      </c>
      <c r="H24" s="94">
        <v>0</v>
      </c>
      <c r="I24" s="94">
        <v>898.7053085</v>
      </c>
    </row>
    <row r="25" spans="2:9" ht="15.75" customHeight="1">
      <c r="B25" s="93" t="s">
        <v>226</v>
      </c>
      <c r="C25" s="94">
        <v>40809.3931604</v>
      </c>
      <c r="D25" s="94">
        <v>33497.5991083</v>
      </c>
      <c r="E25" s="94">
        <v>7311.7940521</v>
      </c>
      <c r="F25" s="94">
        <v>4574.747865400001</v>
      </c>
      <c r="G25" s="94">
        <v>36234.645295</v>
      </c>
      <c r="H25" s="94">
        <v>26390.181434</v>
      </c>
      <c r="I25" s="94">
        <v>14419.211726399999</v>
      </c>
    </row>
    <row r="26" spans="2:9" ht="15.75" customHeight="1">
      <c r="B26" s="93" t="s">
        <v>227</v>
      </c>
      <c r="C26" s="94">
        <v>13805.0078314</v>
      </c>
      <c r="D26" s="94">
        <v>4199.0129412999995</v>
      </c>
      <c r="E26" s="94">
        <v>9605.994890099999</v>
      </c>
      <c r="F26" s="94">
        <v>2065.9022004</v>
      </c>
      <c r="G26" s="94">
        <v>11739.105631</v>
      </c>
      <c r="H26" s="94">
        <v>4199.0129412999995</v>
      </c>
      <c r="I26" s="94">
        <v>9605.994890099999</v>
      </c>
    </row>
    <row r="27" spans="2:9" ht="15.75" customHeight="1">
      <c r="B27" s="93" t="s">
        <v>228</v>
      </c>
      <c r="C27" s="94">
        <v>29576.1499558</v>
      </c>
      <c r="D27" s="94">
        <v>20730.8685652</v>
      </c>
      <c r="E27" s="94">
        <v>8845.281390600001</v>
      </c>
      <c r="F27" s="94">
        <v>3030.1728488</v>
      </c>
      <c r="G27" s="94">
        <v>26545.977107</v>
      </c>
      <c r="H27" s="94">
        <v>16546.892229999998</v>
      </c>
      <c r="I27" s="94">
        <v>13029.257725799998</v>
      </c>
    </row>
    <row r="28" s="99" customFormat="1" ht="6" customHeight="1"/>
    <row r="29" ht="15.75" customHeight="1"/>
  </sheetData>
  <sheetProtection/>
  <mergeCells count="8">
    <mergeCell ref="B1:I1"/>
    <mergeCell ref="C2:E2"/>
    <mergeCell ref="F2:G2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B12">
      <selection activeCell="B28" sqref="B27:B28"/>
    </sheetView>
  </sheetViews>
  <sheetFormatPr defaultColWidth="11.421875" defaultRowHeight="15"/>
  <cols>
    <col min="1" max="1" width="8.140625" style="13" hidden="1" customWidth="1"/>
    <col min="2" max="2" width="34.28125" style="13" customWidth="1"/>
    <col min="3" max="10" width="13.00390625" style="13" customWidth="1"/>
    <col min="11" max="16384" width="11.421875" style="13" customWidth="1"/>
  </cols>
  <sheetData>
    <row r="1" spans="2:10" ht="15">
      <c r="B1" s="204" t="s">
        <v>141</v>
      </c>
      <c r="C1" s="204"/>
      <c r="D1" s="204"/>
      <c r="E1" s="204"/>
      <c r="F1" s="204"/>
      <c r="G1" s="204"/>
      <c r="H1" s="204"/>
      <c r="I1" s="204"/>
      <c r="J1" s="204"/>
    </row>
    <row r="2" spans="1:10" ht="24" customHeight="1">
      <c r="A2" s="127"/>
      <c r="B2" s="164"/>
      <c r="C2" s="205" t="s">
        <v>9</v>
      </c>
      <c r="D2" s="207" t="s">
        <v>10</v>
      </c>
      <c r="E2" s="207"/>
      <c r="F2" s="207"/>
      <c r="G2" s="207"/>
      <c r="H2" s="205" t="s">
        <v>11</v>
      </c>
      <c r="I2" s="205" t="s">
        <v>12</v>
      </c>
      <c r="J2" s="205" t="s">
        <v>13</v>
      </c>
    </row>
    <row r="3" spans="1:10" ht="24" customHeight="1">
      <c r="A3" s="127"/>
      <c r="B3" s="165">
        <v>15</v>
      </c>
      <c r="C3" s="205"/>
      <c r="D3" s="208" t="s">
        <v>14</v>
      </c>
      <c r="E3" s="208" t="s">
        <v>15</v>
      </c>
      <c r="F3" s="208" t="s">
        <v>16</v>
      </c>
      <c r="G3" s="208" t="s">
        <v>17</v>
      </c>
      <c r="H3" s="205"/>
      <c r="I3" s="205"/>
      <c r="J3" s="205"/>
    </row>
    <row r="4" spans="2:10" ht="13.5" customHeight="1">
      <c r="B4" s="36">
        <v>30</v>
      </c>
      <c r="C4" s="206"/>
      <c r="D4" s="209"/>
      <c r="E4" s="209"/>
      <c r="F4" s="209"/>
      <c r="G4" s="209"/>
      <c r="H4" s="206"/>
      <c r="I4" s="206"/>
      <c r="J4" s="206"/>
    </row>
    <row r="5" spans="2:10" ht="15">
      <c r="B5" s="13" t="s">
        <v>44</v>
      </c>
      <c r="C5" s="15">
        <f>SUM(C8:C13)</f>
        <v>6610639.734872502</v>
      </c>
      <c r="D5" s="15">
        <f>SUM(D8:D13)</f>
        <v>3261119.440492201</v>
      </c>
      <c r="E5" s="15">
        <f>SUM(E8:E13)</f>
        <v>2830960.496669101</v>
      </c>
      <c r="F5" s="15">
        <f>SUM(F8:F13)</f>
        <v>430158.9438230999</v>
      </c>
      <c r="G5" s="15">
        <f>SUM(G8:G13)</f>
        <v>3349520.2943803025</v>
      </c>
      <c r="H5" s="37">
        <f>+D5/C5</f>
        <v>0.49331374440042713</v>
      </c>
      <c r="I5" s="37">
        <f>+E5/C5</f>
        <v>0.4282430460905613</v>
      </c>
      <c r="J5" s="37">
        <f>+F5/D5</f>
        <v>0.13190530174453713</v>
      </c>
    </row>
    <row r="7" spans="1:10" ht="15">
      <c r="A7" s="13">
        <v>1</v>
      </c>
      <c r="B7" s="13" t="s">
        <v>37</v>
      </c>
      <c r="C7" s="15">
        <f>E7+F7+G7</f>
        <v>226750.89741250005</v>
      </c>
      <c r="D7" s="15">
        <f>E7+F7</f>
        <v>18851.9103191</v>
      </c>
      <c r="E7" s="40">
        <v>10878.6724001</v>
      </c>
      <c r="F7" s="40">
        <v>7973.237919</v>
      </c>
      <c r="G7" s="40">
        <v>207898.98709340006</v>
      </c>
      <c r="H7" s="37">
        <f>+D7/C7</f>
        <v>0.08313929750322017</v>
      </c>
      <c r="I7" s="37">
        <f>+E7/C7</f>
        <v>0.04797631464412583</v>
      </c>
      <c r="J7" s="37">
        <f>+F7/D7</f>
        <v>0.4229405818317433</v>
      </c>
    </row>
    <row r="8" spans="1:10" ht="15">
      <c r="A8" s="13">
        <v>2</v>
      </c>
      <c r="B8" s="19" t="s">
        <v>38</v>
      </c>
      <c r="C8" s="15">
        <f aca="true" t="shared" si="0" ref="C8:C13">E8+F8+G8</f>
        <v>2034141.6801949025</v>
      </c>
      <c r="D8" s="15">
        <f aca="true" t="shared" si="1" ref="D8:D13">E8+F8</f>
        <v>876466.3899809006</v>
      </c>
      <c r="E8" s="40">
        <v>749634.9694829006</v>
      </c>
      <c r="F8" s="40">
        <v>126831.42049799999</v>
      </c>
      <c r="G8" s="40">
        <v>1157675.290214002</v>
      </c>
      <c r="H8" s="37">
        <f aca="true" t="shared" si="2" ref="H8:H13">+D8/C8</f>
        <v>0.4308777498216945</v>
      </c>
      <c r="I8" s="37">
        <f aca="true" t="shared" si="3" ref="I8:I13">+E8/C8</f>
        <v>0.3685264290003014</v>
      </c>
      <c r="J8" s="37">
        <f aca="true" t="shared" si="4" ref="J8:J13">+F8/D8</f>
        <v>0.14470768297317577</v>
      </c>
    </row>
    <row r="9" spans="1:10" ht="15">
      <c r="A9" s="13">
        <v>3</v>
      </c>
      <c r="B9" s="19" t="s">
        <v>39</v>
      </c>
      <c r="C9" s="15">
        <f t="shared" si="0"/>
        <v>1783527.3680034</v>
      </c>
      <c r="D9" s="15">
        <f t="shared" si="1"/>
        <v>1131686.4576054001</v>
      </c>
      <c r="E9" s="40">
        <v>963524.6740857002</v>
      </c>
      <c r="F9" s="40">
        <v>168161.78351969997</v>
      </c>
      <c r="G9" s="40">
        <v>651840.910398</v>
      </c>
      <c r="H9" s="37">
        <f t="shared" si="2"/>
        <v>0.6345214981883265</v>
      </c>
      <c r="I9" s="37">
        <f t="shared" si="3"/>
        <v>0.5402354297284119</v>
      </c>
      <c r="J9" s="37">
        <f t="shared" si="4"/>
        <v>0.1485939699901712</v>
      </c>
    </row>
    <row r="10" spans="1:10" ht="15">
      <c r="A10" s="13">
        <v>4</v>
      </c>
      <c r="B10" s="19" t="s">
        <v>40</v>
      </c>
      <c r="C10" s="15">
        <f t="shared" si="0"/>
        <v>1812358.0034196007</v>
      </c>
      <c r="D10" s="15">
        <f t="shared" si="1"/>
        <v>1034843.4809353002</v>
      </c>
      <c r="E10" s="40">
        <v>901593.2158389003</v>
      </c>
      <c r="F10" s="40">
        <v>133250.2650964</v>
      </c>
      <c r="G10" s="40">
        <v>777514.5224843004</v>
      </c>
      <c r="H10" s="37">
        <f t="shared" si="2"/>
        <v>0.5709928606725231</v>
      </c>
      <c r="I10" s="37">
        <f t="shared" si="3"/>
        <v>0.4974697130135175</v>
      </c>
      <c r="J10" s="37">
        <f t="shared" si="4"/>
        <v>0.1287636899214626</v>
      </c>
    </row>
    <row r="11" spans="1:10" ht="15">
      <c r="A11" s="13">
        <v>5</v>
      </c>
      <c r="B11" s="19" t="s">
        <v>41</v>
      </c>
      <c r="C11" s="15">
        <f t="shared" si="0"/>
        <v>552383.3304285</v>
      </c>
      <c r="D11" s="15">
        <f t="shared" si="1"/>
        <v>189626.87000370005</v>
      </c>
      <c r="E11" s="40">
        <v>187711.39529470005</v>
      </c>
      <c r="F11" s="40">
        <v>1915.474709</v>
      </c>
      <c r="G11" s="40">
        <v>362756.46042479994</v>
      </c>
      <c r="H11" s="37">
        <f t="shared" si="2"/>
        <v>0.3432885453958231</v>
      </c>
      <c r="I11" s="37">
        <f t="shared" si="3"/>
        <v>0.33982089059256515</v>
      </c>
      <c r="J11" s="37">
        <f t="shared" si="4"/>
        <v>0.010101283161835792</v>
      </c>
    </row>
    <row r="12" spans="1:10" ht="15">
      <c r="A12" s="13">
        <v>6</v>
      </c>
      <c r="B12" s="19" t="s">
        <v>42</v>
      </c>
      <c r="C12" s="15">
        <f t="shared" si="0"/>
        <v>227574.89175070007</v>
      </c>
      <c r="D12" s="15">
        <f t="shared" si="1"/>
        <v>15560.1297758</v>
      </c>
      <c r="E12" s="40">
        <v>15560.1297758</v>
      </c>
      <c r="F12" s="40">
        <v>0</v>
      </c>
      <c r="G12" s="40">
        <v>212014.76197490006</v>
      </c>
      <c r="H12" s="37">
        <f t="shared" si="2"/>
        <v>0.06837366660310466</v>
      </c>
      <c r="I12" s="37">
        <f t="shared" si="3"/>
        <v>0.06837366660310466</v>
      </c>
      <c r="J12" s="37">
        <f t="shared" si="4"/>
        <v>0</v>
      </c>
    </row>
    <row r="13" spans="1:10" ht="15">
      <c r="A13" s="13">
        <v>7</v>
      </c>
      <c r="B13" s="13" t="s">
        <v>43</v>
      </c>
      <c r="C13" s="15">
        <f t="shared" si="0"/>
        <v>200654.46107540006</v>
      </c>
      <c r="D13" s="15">
        <f t="shared" si="1"/>
        <v>12936.1121911</v>
      </c>
      <c r="E13" s="40">
        <v>12936.1121911</v>
      </c>
      <c r="F13" s="40">
        <v>0</v>
      </c>
      <c r="G13" s="40">
        <v>187718.34888430007</v>
      </c>
      <c r="H13" s="37">
        <f t="shared" si="2"/>
        <v>0.0644695967474104</v>
      </c>
      <c r="I13" s="37">
        <f t="shared" si="3"/>
        <v>0.0644695967474104</v>
      </c>
      <c r="J13" s="37">
        <f t="shared" si="4"/>
        <v>0</v>
      </c>
    </row>
    <row r="14" spans="1:10" ht="5.25" customHeight="1">
      <c r="A14" s="13">
        <v>1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.75" customHeight="1">
      <c r="A15" s="24" t="s">
        <v>61</v>
      </c>
      <c r="B15" s="13" t="s">
        <v>25</v>
      </c>
      <c r="C15" s="15">
        <f>SUM(C18:C23)</f>
        <v>2092963.0279299004</v>
      </c>
      <c r="D15" s="15">
        <f>SUM(D18:D23)</f>
        <v>1330204.6493019003</v>
      </c>
      <c r="E15" s="15">
        <f>SUM(E18:E23)</f>
        <v>1159776.6473520005</v>
      </c>
      <c r="F15" s="15">
        <f>SUM(F18:F23)</f>
        <v>170428.00194989998</v>
      </c>
      <c r="G15" s="15">
        <f>SUM(G18:G23)</f>
        <v>762758.378628</v>
      </c>
      <c r="H15" s="37">
        <f>+D15/C15</f>
        <v>0.6355605099329317</v>
      </c>
      <c r="I15" s="37">
        <f>+E15/C15</f>
        <v>0.5541314547247916</v>
      </c>
      <c r="J15" s="37">
        <f>+F15/D15</f>
        <v>0.1281216405606022</v>
      </c>
    </row>
    <row r="16" ht="5.25" customHeight="1"/>
    <row r="17" spans="1:10" ht="15">
      <c r="A17" s="13">
        <v>1</v>
      </c>
      <c r="B17" s="13" t="s">
        <v>37</v>
      </c>
      <c r="C17" s="15">
        <f>E17+F17+G17</f>
        <v>121568.4428148</v>
      </c>
      <c r="D17" s="21">
        <f>E17+F17</f>
        <v>11094.823369</v>
      </c>
      <c r="E17" s="40">
        <v>3121.58545</v>
      </c>
      <c r="F17" s="40">
        <v>7973.237919</v>
      </c>
      <c r="G17" s="40">
        <v>110473.6194458</v>
      </c>
      <c r="H17" s="37">
        <f>+D17/C17</f>
        <v>0.09126400825831169</v>
      </c>
      <c r="I17" s="37">
        <f>+E17/C17</f>
        <v>0.025677596732529437</v>
      </c>
      <c r="J17" s="37">
        <f>+F17/D17</f>
        <v>0.7186448719208989</v>
      </c>
    </row>
    <row r="18" spans="1:10" ht="15">
      <c r="A18" s="13">
        <v>2</v>
      </c>
      <c r="B18" s="19"/>
      <c r="C18" s="19"/>
      <c r="D18" s="19"/>
      <c r="E18" s="19"/>
      <c r="F18" s="19"/>
      <c r="G18" s="19"/>
      <c r="H18" s="19"/>
      <c r="I18" s="37"/>
      <c r="J18" s="37"/>
    </row>
    <row r="19" spans="1:10" ht="15">
      <c r="A19" s="13">
        <v>3</v>
      </c>
      <c r="B19" s="19" t="s">
        <v>39</v>
      </c>
      <c r="C19" s="15">
        <f>E19+F19+G19</f>
        <v>813000.6925951001</v>
      </c>
      <c r="D19" s="21">
        <f>E19+F19</f>
        <v>602321.3303606001</v>
      </c>
      <c r="E19" s="40">
        <v>498631.9169111002</v>
      </c>
      <c r="F19" s="40">
        <v>103689.41344949997</v>
      </c>
      <c r="G19" s="40">
        <v>210679.3622345</v>
      </c>
      <c r="H19" s="37">
        <f>+D19/C19</f>
        <v>0.7408620138292736</v>
      </c>
      <c r="I19" s="37">
        <f>+E19/C19</f>
        <v>0.61332286854451</v>
      </c>
      <c r="J19" s="37">
        <f>+F19/D19</f>
        <v>0.1721496620208067</v>
      </c>
    </row>
    <row r="20" spans="1:10" ht="15">
      <c r="A20" s="13">
        <v>4</v>
      </c>
      <c r="B20" s="19" t="s">
        <v>40</v>
      </c>
      <c r="C20" s="15">
        <f>E20+F20+G20</f>
        <v>853351.8841481004</v>
      </c>
      <c r="D20" s="21">
        <f>E20+F20</f>
        <v>613731.1007825003</v>
      </c>
      <c r="E20" s="40">
        <v>546992.5122821004</v>
      </c>
      <c r="F20" s="40">
        <v>66738.5885004</v>
      </c>
      <c r="G20" s="40">
        <v>239620.78336560001</v>
      </c>
      <c r="H20" s="37">
        <f>+D20/C20</f>
        <v>0.7192004988600769</v>
      </c>
      <c r="I20" s="37">
        <f>+E20/C20</f>
        <v>0.6409929156342837</v>
      </c>
      <c r="J20" s="37">
        <f>+F20/D20</f>
        <v>0.10874239290677797</v>
      </c>
    </row>
    <row r="21" spans="1:10" ht="15">
      <c r="A21" s="13">
        <v>5</v>
      </c>
      <c r="B21" s="19" t="s">
        <v>41</v>
      </c>
      <c r="C21" s="15">
        <f>E21+F21+G21</f>
        <v>234331.15460199997</v>
      </c>
      <c r="D21" s="21">
        <f>E21+F21</f>
        <v>101359.0910016</v>
      </c>
      <c r="E21" s="40">
        <v>101359.0910016</v>
      </c>
      <c r="F21" s="40">
        <v>0</v>
      </c>
      <c r="G21" s="40">
        <v>132972.06360039997</v>
      </c>
      <c r="H21" s="37">
        <f>+D21/C21</f>
        <v>0.4325463729897694</v>
      </c>
      <c r="I21" s="37">
        <f>+E21/C21</f>
        <v>0.4325463729897694</v>
      </c>
      <c r="J21" s="37">
        <f>+F21/D21</f>
        <v>0</v>
      </c>
    </row>
    <row r="22" spans="1:10" ht="15">
      <c r="A22" s="13">
        <v>6</v>
      </c>
      <c r="B22" s="19" t="s">
        <v>42</v>
      </c>
      <c r="C22" s="15">
        <f>E22+F22+G22</f>
        <v>104773.24606369999</v>
      </c>
      <c r="D22" s="21">
        <f>E22+F22</f>
        <v>6514.1664302</v>
      </c>
      <c r="E22" s="40">
        <v>6514.1664302</v>
      </c>
      <c r="F22" s="40">
        <v>0</v>
      </c>
      <c r="G22" s="40">
        <v>98259.07963349999</v>
      </c>
      <c r="H22" s="37">
        <f>+D22/C22</f>
        <v>0.062173948741070025</v>
      </c>
      <c r="I22" s="37">
        <f>+E22/C22</f>
        <v>0.062173948741070025</v>
      </c>
      <c r="J22" s="37">
        <f>+F22/D22</f>
        <v>0</v>
      </c>
    </row>
    <row r="23" spans="1:10" ht="15">
      <c r="A23" s="13">
        <v>7</v>
      </c>
      <c r="B23" s="13" t="s">
        <v>43</v>
      </c>
      <c r="C23" s="15">
        <f>E23+F23+G23</f>
        <v>87506.050521</v>
      </c>
      <c r="D23" s="21">
        <f>E23+F23</f>
        <v>6278.960727</v>
      </c>
      <c r="E23" s="40">
        <v>6278.960727</v>
      </c>
      <c r="F23" s="40">
        <v>0</v>
      </c>
      <c r="G23" s="40">
        <v>81227.089794</v>
      </c>
      <c r="H23" s="37">
        <f>+D23/C23</f>
        <v>0.07175458942114127</v>
      </c>
      <c r="I23" s="37">
        <f>+E23/C23</f>
        <v>0.07175458942114127</v>
      </c>
      <c r="J23" s="37">
        <f>+F23/D23</f>
        <v>0</v>
      </c>
    </row>
    <row r="24" spans="1:10" ht="4.5" customHeight="1">
      <c r="A24" s="13">
        <v>2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24" t="s">
        <v>62</v>
      </c>
      <c r="B25" s="13" t="s">
        <v>26</v>
      </c>
      <c r="C25" s="15">
        <f>+SUM(C28:C33)</f>
        <v>3494769.3639956014</v>
      </c>
      <c r="D25" s="15">
        <f>+SUM(D28:D33)</f>
        <v>1451273.8720577005</v>
      </c>
      <c r="E25" s="15">
        <f>+SUM(E28:E33)</f>
        <v>1253951.1865454006</v>
      </c>
      <c r="F25" s="15">
        <f>+SUM(F28:F33)</f>
        <v>197322.68551230003</v>
      </c>
      <c r="G25" s="15">
        <f>+SUM(G28:G33)</f>
        <v>2043495.491937901</v>
      </c>
      <c r="H25" s="37">
        <f>+D25/C25</f>
        <v>0.41527028564724683</v>
      </c>
      <c r="I25" s="37">
        <f>+E25/C25</f>
        <v>0.3588079944456612</v>
      </c>
      <c r="J25" s="37">
        <f>+F25/D25</f>
        <v>0.13596516089173744</v>
      </c>
    </row>
    <row r="26" ht="18.75" customHeight="1"/>
    <row r="27" spans="1:10" ht="15">
      <c r="A27" s="13">
        <v>1</v>
      </c>
      <c r="B27" s="13" t="s">
        <v>37</v>
      </c>
      <c r="C27" s="15">
        <f>E27+F27+G27</f>
        <v>105182.4545977</v>
      </c>
      <c r="D27" s="15">
        <f>E27+F27</f>
        <v>7757.0869501</v>
      </c>
      <c r="E27" s="40">
        <v>7757.0869501</v>
      </c>
      <c r="F27" s="40">
        <v>0</v>
      </c>
      <c r="G27" s="40">
        <v>97425.3676476</v>
      </c>
      <c r="H27" s="37">
        <f>+D27/C27</f>
        <v>0.07374886790548071</v>
      </c>
      <c r="I27" s="37">
        <f>+E27/C27</f>
        <v>0.07374886790548071</v>
      </c>
      <c r="J27" s="37">
        <f>+F27/D27</f>
        <v>0</v>
      </c>
    </row>
    <row r="28" spans="1:10" ht="15.75" customHeight="1">
      <c r="A28" s="13">
        <v>2</v>
      </c>
      <c r="B28" s="19" t="s">
        <v>38</v>
      </c>
      <c r="C28" s="15">
        <f aca="true" t="shared" si="5" ref="C28:C33">E28+F28+G28</f>
        <v>1011234.3372479004</v>
      </c>
      <c r="D28" s="15">
        <f aca="true" t="shared" si="6" ref="D28:D33">E28+F28</f>
        <v>396825.4708483002</v>
      </c>
      <c r="E28" s="40">
        <v>332402.3067112002</v>
      </c>
      <c r="F28" s="40">
        <v>64423.1641371</v>
      </c>
      <c r="G28" s="40">
        <v>614408.8663996003</v>
      </c>
      <c r="H28" s="37">
        <f aca="true" t="shared" si="7" ref="H28:H33">+D28/C28</f>
        <v>0.39241692675139045</v>
      </c>
      <c r="I28" s="37">
        <f aca="true" t="shared" si="8" ref="I28:I33">+E28/C28</f>
        <v>0.3287094736278847</v>
      </c>
      <c r="J28" s="37">
        <f aca="true" t="shared" si="9" ref="J28:J33">+F28/D28</f>
        <v>0.16234634334177583</v>
      </c>
    </row>
    <row r="29" spans="1:10" ht="15.75" customHeight="1">
      <c r="A29" s="13">
        <v>3</v>
      </c>
      <c r="B29" s="19" t="s">
        <v>39</v>
      </c>
      <c r="C29" s="15">
        <f t="shared" si="5"/>
        <v>970526.6754083002</v>
      </c>
      <c r="D29" s="15">
        <f t="shared" si="6"/>
        <v>529365.1272448002</v>
      </c>
      <c r="E29" s="40">
        <v>464892.7571746002</v>
      </c>
      <c r="F29" s="40">
        <v>64472.370070200006</v>
      </c>
      <c r="G29" s="40">
        <v>441161.54816350003</v>
      </c>
      <c r="H29" s="37">
        <f t="shared" si="7"/>
        <v>0.5454410895219304</v>
      </c>
      <c r="I29" s="37">
        <f t="shared" si="8"/>
        <v>0.47901079790415857</v>
      </c>
      <c r="J29" s="37">
        <f t="shared" si="9"/>
        <v>0.12179187247516841</v>
      </c>
    </row>
    <row r="30" spans="1:10" ht="15">
      <c r="A30" s="13">
        <v>4</v>
      </c>
      <c r="B30" s="19" t="s">
        <v>40</v>
      </c>
      <c r="C30" s="15">
        <f t="shared" si="5"/>
        <v>959006.1192715004</v>
      </c>
      <c r="D30" s="15">
        <f t="shared" si="6"/>
        <v>421112.3801528001</v>
      </c>
      <c r="E30" s="40">
        <v>354600.70355680014</v>
      </c>
      <c r="F30" s="40">
        <v>66511.676596</v>
      </c>
      <c r="G30" s="40">
        <v>537893.7391187003</v>
      </c>
      <c r="H30" s="37">
        <f t="shared" si="7"/>
        <v>0.4391133400407226</v>
      </c>
      <c r="I30" s="37">
        <f t="shared" si="8"/>
        <v>0.36975854108852724</v>
      </c>
      <c r="J30" s="37">
        <f t="shared" si="9"/>
        <v>0.15794281937725585</v>
      </c>
    </row>
    <row r="31" spans="1:10" ht="15">
      <c r="A31" s="13">
        <v>5</v>
      </c>
      <c r="B31" s="19" t="s">
        <v>41</v>
      </c>
      <c r="C31" s="15">
        <f t="shared" si="5"/>
        <v>318052.1758265001</v>
      </c>
      <c r="D31" s="15">
        <f t="shared" si="6"/>
        <v>88267.77900210001</v>
      </c>
      <c r="E31" s="40">
        <v>86352.30429310001</v>
      </c>
      <c r="F31" s="40">
        <v>1915.474709</v>
      </c>
      <c r="G31" s="40">
        <v>229784.3968244001</v>
      </c>
      <c r="H31" s="37">
        <f t="shared" si="7"/>
        <v>0.2775260970082178</v>
      </c>
      <c r="I31" s="37">
        <f t="shared" si="8"/>
        <v>0.27150357977807343</v>
      </c>
      <c r="J31" s="37">
        <f t="shared" si="9"/>
        <v>0.02170072398620598</v>
      </c>
    </row>
    <row r="32" spans="1:10" ht="15">
      <c r="A32" s="13">
        <v>6</v>
      </c>
      <c r="B32" s="19" t="s">
        <v>42</v>
      </c>
      <c r="C32" s="15">
        <f t="shared" si="5"/>
        <v>122801.64568699998</v>
      </c>
      <c r="D32" s="15">
        <f t="shared" si="6"/>
        <v>9045.963345600001</v>
      </c>
      <c r="E32" s="40">
        <v>9045.963345600001</v>
      </c>
      <c r="F32" s="40">
        <v>0</v>
      </c>
      <c r="G32" s="40">
        <v>113755.68234139998</v>
      </c>
      <c r="H32" s="37">
        <f t="shared" si="7"/>
        <v>0.07366320943822355</v>
      </c>
      <c r="I32" s="37">
        <f t="shared" si="8"/>
        <v>0.07366320943822355</v>
      </c>
      <c r="J32" s="37">
        <f t="shared" si="9"/>
        <v>0</v>
      </c>
    </row>
    <row r="33" spans="1:10" ht="15">
      <c r="A33" s="13">
        <v>7</v>
      </c>
      <c r="B33" s="13" t="s">
        <v>43</v>
      </c>
      <c r="C33" s="15">
        <f t="shared" si="5"/>
        <v>113148.41055439998</v>
      </c>
      <c r="D33" s="15">
        <f t="shared" si="6"/>
        <v>6657.151464099999</v>
      </c>
      <c r="E33" s="40">
        <v>6657.151464099999</v>
      </c>
      <c r="F33" s="40">
        <v>0</v>
      </c>
      <c r="G33" s="40">
        <v>106491.25909029998</v>
      </c>
      <c r="H33" s="37">
        <f t="shared" si="7"/>
        <v>0.058835572072833894</v>
      </c>
      <c r="I33" s="37">
        <f t="shared" si="8"/>
        <v>0.058835572072833894</v>
      </c>
      <c r="J33" s="37">
        <f t="shared" si="9"/>
        <v>0</v>
      </c>
    </row>
    <row r="34" spans="2:10" ht="3" customHeight="1"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>
      <c r="A35" s="24" t="s">
        <v>63</v>
      </c>
      <c r="B35" s="13" t="s">
        <v>27</v>
      </c>
      <c r="C35" s="15">
        <f>+SUM(C38:C43)</f>
        <v>909649.2773983998</v>
      </c>
      <c r="D35" s="15">
        <f>+SUM(D38:D43)</f>
        <v>586417.8650447999</v>
      </c>
      <c r="E35" s="15">
        <f>+SUM(E38:E43)</f>
        <v>493307.4955357998</v>
      </c>
      <c r="F35" s="15">
        <f>+SUM(F38:F43)</f>
        <v>93110.36950900001</v>
      </c>
      <c r="G35" s="15">
        <f>+SUM(G38:G43)</f>
        <v>323231.41235359997</v>
      </c>
      <c r="H35" s="37">
        <f>+D35/C35</f>
        <v>0.644663695794886</v>
      </c>
      <c r="I35" s="37">
        <f>+E35/C35</f>
        <v>0.5423051584745509</v>
      </c>
      <c r="J35" s="37">
        <f>+F35/D35</f>
        <v>0.15877819394517725</v>
      </c>
    </row>
    <row r="37" spans="1:10" ht="15">
      <c r="A37" s="13">
        <v>1</v>
      </c>
      <c r="B37" s="13" t="s">
        <v>37</v>
      </c>
      <c r="C37" s="15">
        <f>E37+F37+G37</f>
        <v>34536.400780300006</v>
      </c>
      <c r="D37" s="21">
        <f>E37+F37</f>
        <v>1304.245839</v>
      </c>
      <c r="E37" s="40">
        <v>1304.245839</v>
      </c>
      <c r="F37" s="40">
        <v>0</v>
      </c>
      <c r="G37" s="40">
        <v>33232.1549413</v>
      </c>
      <c r="H37" s="37">
        <f>+D37/C37</f>
        <v>0.037764382203485374</v>
      </c>
      <c r="I37" s="37">
        <f>+E37/C37</f>
        <v>0.037764382203485374</v>
      </c>
      <c r="J37" s="37">
        <f>+F37/D37</f>
        <v>0</v>
      </c>
    </row>
    <row r="38" spans="1:10" ht="15">
      <c r="A38" s="13">
        <v>2</v>
      </c>
      <c r="B38" s="19" t="s">
        <v>38</v>
      </c>
      <c r="C38" s="15">
        <f aca="true" t="shared" si="10" ref="C38:C43">E38+F38+G38</f>
        <v>321856.8917833</v>
      </c>
      <c r="D38" s="21">
        <f aca="true" t="shared" si="11" ref="D38:D43">E38+F38</f>
        <v>169929.30137059998</v>
      </c>
      <c r="E38" s="40">
        <v>139125.24675559998</v>
      </c>
      <c r="F38" s="40">
        <v>30804.054615000005</v>
      </c>
      <c r="G38" s="40">
        <v>151927.5904127</v>
      </c>
      <c r="H38" s="37">
        <f aca="true" t="shared" si="12" ref="H38:H43">+D38/C38</f>
        <v>0.5279653961395057</v>
      </c>
      <c r="I38" s="37">
        <f aca="true" t="shared" si="13" ref="I38:I43">+E38/C38</f>
        <v>0.43225809453622116</v>
      </c>
      <c r="J38" s="37">
        <f aca="true" t="shared" si="14" ref="J38:J43">+F38/D38</f>
        <v>0.18127570917165858</v>
      </c>
    </row>
    <row r="39" spans="1:10" ht="15">
      <c r="A39" s="13">
        <v>3</v>
      </c>
      <c r="B39" s="19" t="s">
        <v>39</v>
      </c>
      <c r="C39" s="15">
        <f t="shared" si="10"/>
        <v>280291.439316</v>
      </c>
      <c r="D39" s="21">
        <f t="shared" si="11"/>
        <v>201850.4279743</v>
      </c>
      <c r="E39" s="40">
        <v>160727.1542617</v>
      </c>
      <c r="F39" s="40">
        <v>41123.2737126</v>
      </c>
      <c r="G39" s="40">
        <v>78441.01134169998</v>
      </c>
      <c r="H39" s="37">
        <f t="shared" si="12"/>
        <v>0.7201448195024402</v>
      </c>
      <c r="I39" s="37">
        <f t="shared" si="13"/>
        <v>0.5734286949823556</v>
      </c>
      <c r="J39" s="37">
        <f t="shared" si="14"/>
        <v>0.2037314169967274</v>
      </c>
    </row>
    <row r="40" spans="1:10" ht="15">
      <c r="A40" s="13">
        <v>4</v>
      </c>
      <c r="B40" s="19" t="s">
        <v>40</v>
      </c>
      <c r="C40" s="15">
        <f t="shared" si="10"/>
        <v>241300.6542945999</v>
      </c>
      <c r="D40" s="21">
        <f t="shared" si="11"/>
        <v>187963.1130332999</v>
      </c>
      <c r="E40" s="40">
        <v>166780.07185189988</v>
      </c>
      <c r="F40" s="40">
        <v>21183.041181400007</v>
      </c>
      <c r="G40" s="40">
        <v>53337.5412613</v>
      </c>
      <c r="H40" s="37">
        <f t="shared" si="12"/>
        <v>0.7789581573360298</v>
      </c>
      <c r="I40" s="37">
        <f t="shared" si="13"/>
        <v>0.6911712375561191</v>
      </c>
      <c r="J40" s="37">
        <f t="shared" si="14"/>
        <v>0.11269786310491241</v>
      </c>
    </row>
    <row r="41" spans="1:10" ht="15">
      <c r="A41" s="13">
        <v>5</v>
      </c>
      <c r="B41" s="19" t="s">
        <v>41</v>
      </c>
      <c r="C41" s="15">
        <f t="shared" si="10"/>
        <v>35545.3239784</v>
      </c>
      <c r="D41" s="21">
        <f t="shared" si="11"/>
        <v>24824.4726487</v>
      </c>
      <c r="E41" s="40">
        <v>24824.4726487</v>
      </c>
      <c r="F41" s="40">
        <v>0</v>
      </c>
      <c r="G41" s="40">
        <v>10720.851329699999</v>
      </c>
      <c r="H41" s="37">
        <f t="shared" si="12"/>
        <v>0.6983892639095147</v>
      </c>
      <c r="I41" s="37">
        <f t="shared" si="13"/>
        <v>0.6983892639095147</v>
      </c>
      <c r="J41" s="37">
        <f t="shared" si="14"/>
        <v>0</v>
      </c>
    </row>
    <row r="42" spans="1:10" ht="15">
      <c r="A42" s="13">
        <v>6</v>
      </c>
      <c r="B42" s="19" t="s">
        <v>42</v>
      </c>
      <c r="C42" s="15">
        <f t="shared" si="10"/>
        <v>8316.644797699999</v>
      </c>
      <c r="D42" s="21">
        <f t="shared" si="11"/>
        <v>1472.3592808</v>
      </c>
      <c r="E42" s="40">
        <v>1472.3592808</v>
      </c>
      <c r="F42" s="40">
        <v>0</v>
      </c>
      <c r="G42" s="40">
        <v>6844.2855168999995</v>
      </c>
      <c r="H42" s="37">
        <f t="shared" si="12"/>
        <v>0.1770376535988632</v>
      </c>
      <c r="I42" s="37">
        <f t="shared" si="13"/>
        <v>0.1770376535988632</v>
      </c>
      <c r="J42" s="37">
        <f t="shared" si="14"/>
        <v>0</v>
      </c>
    </row>
    <row r="43" spans="1:10" ht="15">
      <c r="A43" s="13">
        <v>7</v>
      </c>
      <c r="B43" s="13" t="s">
        <v>43</v>
      </c>
      <c r="C43" s="15">
        <f t="shared" si="10"/>
        <v>22338.323228400004</v>
      </c>
      <c r="D43" s="21">
        <f t="shared" si="11"/>
        <v>378.1907371</v>
      </c>
      <c r="E43" s="40">
        <v>378.1907371</v>
      </c>
      <c r="F43" s="40">
        <v>0</v>
      </c>
      <c r="G43" s="40">
        <v>21960.132491300003</v>
      </c>
      <c r="H43" s="37">
        <f t="shared" si="12"/>
        <v>0.016930130933873504</v>
      </c>
      <c r="I43" s="37">
        <f t="shared" si="13"/>
        <v>0.016930130933873504</v>
      </c>
      <c r="J43" s="37">
        <f t="shared" si="14"/>
        <v>0</v>
      </c>
    </row>
    <row r="44" spans="2:10" ht="3" customHeight="1"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24" t="s">
        <v>64</v>
      </c>
      <c r="B45" s="13" t="s">
        <v>44</v>
      </c>
      <c r="C45" s="15">
        <f>+SUM(C48:C53)</f>
        <v>5700990.457474103</v>
      </c>
      <c r="D45" s="15">
        <f>+SUM(D48:D53)</f>
        <v>2674701.5754474015</v>
      </c>
      <c r="E45" s="15">
        <f>+SUM(E48:E53)</f>
        <v>2337653.0011333018</v>
      </c>
      <c r="F45" s="15">
        <f>+SUM(F48:F53)</f>
        <v>337048.5743140999</v>
      </c>
      <c r="G45" s="15">
        <f>+SUM(G48:G53)</f>
        <v>3026288.8820267012</v>
      </c>
      <c r="H45" s="37">
        <f>+D45/C45</f>
        <v>0.4691643663323131</v>
      </c>
      <c r="I45" s="37">
        <f>+E45/C45</f>
        <v>0.4100433106441348</v>
      </c>
      <c r="J45" s="37">
        <f>+F45/D45</f>
        <v>0.12601352517531653</v>
      </c>
    </row>
    <row r="46" spans="2:7" ht="15">
      <c r="B46" s="25"/>
      <c r="C46" s="25"/>
      <c r="D46" s="25"/>
      <c r="E46" s="25"/>
      <c r="F46" s="25"/>
      <c r="G46" s="25"/>
    </row>
    <row r="47" spans="1:10" ht="15">
      <c r="A47" s="13">
        <v>1</v>
      </c>
      <c r="B47" s="13" t="s">
        <v>37</v>
      </c>
      <c r="C47" s="15">
        <f>SUM(E47+F47+G47)</f>
        <v>192214.49663220003</v>
      </c>
      <c r="D47" s="15">
        <f>SUM(E47+F47)</f>
        <v>17547.6644801</v>
      </c>
      <c r="E47" s="40">
        <v>9574.426561100001</v>
      </c>
      <c r="F47" s="40">
        <v>7973.237919</v>
      </c>
      <c r="G47" s="40">
        <v>174666.83215210002</v>
      </c>
      <c r="H47" s="37">
        <f>+D47/C47</f>
        <v>0.09129209704550657</v>
      </c>
      <c r="I47" s="37">
        <f>+E47/C47</f>
        <v>0.049811157476954214</v>
      </c>
      <c r="J47" s="37">
        <f>+F47/D47</f>
        <v>0.4543760184178403</v>
      </c>
    </row>
    <row r="48" spans="1:10" ht="15">
      <c r="A48" s="13">
        <v>2</v>
      </c>
      <c r="B48" s="19" t="s">
        <v>38</v>
      </c>
      <c r="C48" s="15">
        <f aca="true" t="shared" si="15" ref="C48:C53">SUM(E48+F48+G48)</f>
        <v>1712284.788411602</v>
      </c>
      <c r="D48" s="15">
        <f aca="true" t="shared" si="16" ref="D48:D53">SUM(E48+F48)</f>
        <v>706537.0886103008</v>
      </c>
      <c r="E48" s="40">
        <v>610509.7227273008</v>
      </c>
      <c r="F48" s="40">
        <v>96027.36588299999</v>
      </c>
      <c r="G48" s="40">
        <v>1005747.6998013011</v>
      </c>
      <c r="H48" s="37">
        <f aca="true" t="shared" si="17" ref="H48:H53">+D48/C48</f>
        <v>0.4126282575141713</v>
      </c>
      <c r="I48" s="37">
        <f aca="true" t="shared" si="18" ref="I48:I53">+E48/C48</f>
        <v>0.3565468354675037</v>
      </c>
      <c r="J48" s="37">
        <f aca="true" t="shared" si="19" ref="J48:J53">+F48/D48</f>
        <v>0.13591270356645788</v>
      </c>
    </row>
    <row r="49" spans="1:10" ht="15">
      <c r="A49" s="13">
        <v>3</v>
      </c>
      <c r="B49" s="19" t="s">
        <v>39</v>
      </c>
      <c r="C49" s="15">
        <f t="shared" si="15"/>
        <v>1503235.9286874002</v>
      </c>
      <c r="D49" s="15">
        <f t="shared" si="16"/>
        <v>929836.0296311002</v>
      </c>
      <c r="E49" s="40">
        <v>802797.5198240003</v>
      </c>
      <c r="F49" s="40">
        <v>127038.50980709997</v>
      </c>
      <c r="G49" s="40">
        <v>573399.8990562998</v>
      </c>
      <c r="H49" s="37">
        <f t="shared" si="17"/>
        <v>0.6185562837385195</v>
      </c>
      <c r="I49" s="37">
        <f t="shared" si="18"/>
        <v>0.5340462561488863</v>
      </c>
      <c r="J49" s="37">
        <f t="shared" si="19"/>
        <v>0.13662463677332526</v>
      </c>
    </row>
    <row r="50" spans="1:10" ht="15">
      <c r="A50" s="13">
        <v>4</v>
      </c>
      <c r="B50" s="19" t="s">
        <v>40</v>
      </c>
      <c r="C50" s="15">
        <f t="shared" si="15"/>
        <v>1571057.3491250013</v>
      </c>
      <c r="D50" s="15">
        <f t="shared" si="16"/>
        <v>846880.3679020009</v>
      </c>
      <c r="E50" s="40">
        <v>734813.1439870009</v>
      </c>
      <c r="F50" s="40">
        <v>112067.22391499998</v>
      </c>
      <c r="G50" s="40">
        <v>724176.9812230004</v>
      </c>
      <c r="H50" s="37">
        <f t="shared" si="17"/>
        <v>0.5390512118311085</v>
      </c>
      <c r="I50" s="37">
        <f t="shared" si="18"/>
        <v>0.4677188546912398</v>
      </c>
      <c r="J50" s="37">
        <f t="shared" si="19"/>
        <v>0.13232946253391972</v>
      </c>
    </row>
    <row r="51" spans="1:10" ht="15">
      <c r="A51" s="13">
        <v>5</v>
      </c>
      <c r="B51" s="19" t="s">
        <v>41</v>
      </c>
      <c r="C51" s="15">
        <f t="shared" si="15"/>
        <v>516838.0064500999</v>
      </c>
      <c r="D51" s="15">
        <f t="shared" si="16"/>
        <v>164802.39735500002</v>
      </c>
      <c r="E51" s="40">
        <v>162886.92264600002</v>
      </c>
      <c r="F51" s="40">
        <v>1915.474709</v>
      </c>
      <c r="G51" s="40">
        <v>352035.6090950999</v>
      </c>
      <c r="H51" s="37">
        <f t="shared" si="17"/>
        <v>0.3188666377051965</v>
      </c>
      <c r="I51" s="37">
        <f t="shared" si="18"/>
        <v>0.3151604963512422</v>
      </c>
      <c r="J51" s="37">
        <f t="shared" si="19"/>
        <v>0.01162285706847993</v>
      </c>
    </row>
    <row r="52" spans="1:10" ht="15">
      <c r="A52" s="13">
        <v>6</v>
      </c>
      <c r="B52" s="19" t="s">
        <v>42</v>
      </c>
      <c r="C52" s="15">
        <f t="shared" si="15"/>
        <v>219258.24695300005</v>
      </c>
      <c r="D52" s="15">
        <f t="shared" si="16"/>
        <v>14087.770495</v>
      </c>
      <c r="E52" s="40">
        <v>14087.770495</v>
      </c>
      <c r="F52" s="40">
        <v>0</v>
      </c>
      <c r="G52" s="40">
        <v>205170.47645800005</v>
      </c>
      <c r="H52" s="37">
        <f t="shared" si="17"/>
        <v>0.06425195262105621</v>
      </c>
      <c r="I52" s="37">
        <f t="shared" si="18"/>
        <v>0.06425195262105621</v>
      </c>
      <c r="J52" s="37">
        <f t="shared" si="19"/>
        <v>0</v>
      </c>
    </row>
    <row r="53" spans="1:10" ht="15">
      <c r="A53" s="13">
        <v>7</v>
      </c>
      <c r="B53" s="13" t="s">
        <v>43</v>
      </c>
      <c r="C53" s="15">
        <f t="shared" si="15"/>
        <v>178316.13784700006</v>
      </c>
      <c r="D53" s="15">
        <f t="shared" si="16"/>
        <v>12557.921454</v>
      </c>
      <c r="E53" s="40">
        <v>12557.921454</v>
      </c>
      <c r="F53" s="40">
        <v>0</v>
      </c>
      <c r="G53" s="40">
        <v>165758.21639300007</v>
      </c>
      <c r="H53" s="37">
        <f t="shared" si="17"/>
        <v>0.07042504175799852</v>
      </c>
      <c r="I53" s="37">
        <f t="shared" si="18"/>
        <v>0.07042504175799852</v>
      </c>
      <c r="J53" s="37">
        <f t="shared" si="19"/>
        <v>0</v>
      </c>
    </row>
    <row r="54" spans="2:10" ht="15">
      <c r="B54" s="14"/>
      <c r="C54" s="14"/>
      <c r="D54" s="14"/>
      <c r="E54" s="14"/>
      <c r="F54" s="14"/>
      <c r="G54" s="14"/>
      <c r="H54" s="14"/>
      <c r="I54" s="14"/>
      <c r="J54" s="14"/>
    </row>
  </sheetData>
  <sheetProtection/>
  <mergeCells count="10">
    <mergeCell ref="B1:J1"/>
    <mergeCell ref="C2:C4"/>
    <mergeCell ref="D2:G2"/>
    <mergeCell ref="J2:J4"/>
    <mergeCell ref="G3:G4"/>
    <mergeCell ref="H2:H4"/>
    <mergeCell ref="I2:I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34" max="255" man="1"/>
  </rowBreaks>
  <ignoredErrors>
    <ignoredError sqref="E5:G5 E15:G15 E25:G25 E35:G35 E45:G4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11.421875" defaultRowHeight="15"/>
  <cols>
    <col min="1" max="1" width="25.00390625" style="13" customWidth="1"/>
    <col min="2" max="9" width="13.00390625" style="13" customWidth="1"/>
    <col min="10" max="16384" width="11.421875" style="13" customWidth="1"/>
  </cols>
  <sheetData>
    <row r="1" spans="1:9" ht="15">
      <c r="A1" s="204" t="s">
        <v>142</v>
      </c>
      <c r="B1" s="204"/>
      <c r="C1" s="204"/>
      <c r="D1" s="204"/>
      <c r="E1" s="204"/>
      <c r="F1" s="204"/>
      <c r="G1" s="204"/>
      <c r="H1" s="204"/>
      <c r="I1" s="204"/>
    </row>
    <row r="2" spans="1:10" ht="24" customHeight="1">
      <c r="A2" s="164"/>
      <c r="B2" s="205" t="s">
        <v>9</v>
      </c>
      <c r="C2" s="207" t="s">
        <v>10</v>
      </c>
      <c r="D2" s="207"/>
      <c r="E2" s="207"/>
      <c r="F2" s="207"/>
      <c r="G2" s="205" t="s">
        <v>11</v>
      </c>
      <c r="H2" s="205" t="s">
        <v>12</v>
      </c>
      <c r="I2" s="205" t="s">
        <v>13</v>
      </c>
      <c r="J2" s="127"/>
    </row>
    <row r="3" spans="1:10" ht="24" customHeight="1">
      <c r="A3" s="165">
        <v>15</v>
      </c>
      <c r="B3" s="205"/>
      <c r="C3" s="208" t="s">
        <v>14</v>
      </c>
      <c r="D3" s="208" t="s">
        <v>15</v>
      </c>
      <c r="E3" s="208" t="s">
        <v>16</v>
      </c>
      <c r="F3" s="208" t="s">
        <v>17</v>
      </c>
      <c r="G3" s="205"/>
      <c r="H3" s="205"/>
      <c r="I3" s="205"/>
      <c r="J3" s="127"/>
    </row>
    <row r="4" spans="1:9" ht="15">
      <c r="A4" s="36">
        <v>30</v>
      </c>
      <c r="B4" s="206"/>
      <c r="C4" s="209"/>
      <c r="D4" s="209"/>
      <c r="E4" s="209"/>
      <c r="F4" s="209"/>
      <c r="G4" s="206"/>
      <c r="H4" s="206"/>
      <c r="I4" s="206"/>
    </row>
    <row r="5" spans="1:9" ht="15">
      <c r="A5" s="13" t="s">
        <v>44</v>
      </c>
      <c r="B5" s="15">
        <f>+SUM(B7:B12)</f>
        <v>6610639.734872507</v>
      </c>
      <c r="C5" s="15">
        <f>+SUM(C7:C12)</f>
        <v>3261119.4404922025</v>
      </c>
      <c r="D5" s="15">
        <f>+SUM(D7:D12)</f>
        <v>2830960.4966691025</v>
      </c>
      <c r="E5" s="15">
        <f>+SUM(E7:E12)</f>
        <v>430158.9438231</v>
      </c>
      <c r="F5" s="15">
        <f>+SUM(F7:F12)</f>
        <v>3349520.2943803053</v>
      </c>
      <c r="G5" s="37">
        <f>+C5/B5</f>
        <v>0.493313744400427</v>
      </c>
      <c r="H5" s="37">
        <f>+D5/B5</f>
        <v>0.42824304609056124</v>
      </c>
      <c r="I5" s="37">
        <f>+E5/C5</f>
        <v>0.1319053017445371</v>
      </c>
    </row>
    <row r="7" spans="1:9" ht="15">
      <c r="A7" s="13" t="s">
        <v>238</v>
      </c>
      <c r="B7" s="15">
        <f>D7+E7+F7</f>
        <v>2901186.392810204</v>
      </c>
      <c r="C7" s="15">
        <f>D7+E7</f>
        <v>1300104.4635431014</v>
      </c>
      <c r="D7" s="39">
        <v>1169959.3950831015</v>
      </c>
      <c r="E7" s="39">
        <v>130145.06846</v>
      </c>
      <c r="F7" s="39">
        <v>1601081.9292671029</v>
      </c>
      <c r="G7" s="37">
        <f aca="true" t="shared" si="0" ref="G7:G12">+C7/B7</f>
        <v>0.4481285541546225</v>
      </c>
      <c r="H7" s="37">
        <f aca="true" t="shared" si="1" ref="H7:H12">+D7/B7</f>
        <v>0.40326929630668523</v>
      </c>
      <c r="I7" s="37">
        <f aca="true" t="shared" si="2" ref="I7:I12">+E7/C7</f>
        <v>0.10010354714522168</v>
      </c>
    </row>
    <row r="8" spans="1:9" ht="15">
      <c r="A8" s="13" t="s">
        <v>235</v>
      </c>
      <c r="B8" s="15">
        <f>D8+E8+F8</f>
        <v>105575.14373810001</v>
      </c>
      <c r="C8" s="15">
        <f>D8+E8</f>
        <v>67435.3089138</v>
      </c>
      <c r="D8" s="39">
        <v>62142.522904800004</v>
      </c>
      <c r="E8" s="39">
        <v>5292.786009</v>
      </c>
      <c r="F8" s="39">
        <v>38139.8348243</v>
      </c>
      <c r="G8" s="37">
        <f t="shared" si="0"/>
        <v>0.6387422884413646</v>
      </c>
      <c r="H8" s="37">
        <f t="shared" si="1"/>
        <v>0.5886094084698269</v>
      </c>
      <c r="I8" s="37">
        <f t="shared" si="2"/>
        <v>0.0784868653269694</v>
      </c>
    </row>
    <row r="9" spans="1:9" ht="15">
      <c r="A9" s="13" t="s">
        <v>161</v>
      </c>
      <c r="B9" s="15">
        <f>D9+E9+F9</f>
        <v>2408203.145162303</v>
      </c>
      <c r="C9" s="15">
        <f>D9+E9</f>
        <v>1258820.9283848011</v>
      </c>
      <c r="D9" s="39">
        <v>1065641.102310501</v>
      </c>
      <c r="E9" s="39">
        <v>193179.8260743</v>
      </c>
      <c r="F9" s="39">
        <v>1149382.2167775019</v>
      </c>
      <c r="G9" s="37">
        <f t="shared" si="0"/>
        <v>0.5227220680753499</v>
      </c>
      <c r="H9" s="37">
        <f t="shared" si="1"/>
        <v>0.4425046551621712</v>
      </c>
      <c r="I9" s="37">
        <f t="shared" si="2"/>
        <v>0.15346092658482405</v>
      </c>
    </row>
    <row r="10" spans="1:9" ht="15">
      <c r="A10" s="13" t="s">
        <v>162</v>
      </c>
      <c r="B10" s="15">
        <f>D10+E10+F10</f>
        <v>603066.1569744</v>
      </c>
      <c r="C10" s="15">
        <f>D10+E10</f>
        <v>250543.48123770006</v>
      </c>
      <c r="D10" s="39">
        <v>226819.08529160006</v>
      </c>
      <c r="E10" s="39">
        <v>23724.395946099998</v>
      </c>
      <c r="F10" s="39">
        <v>352522.67573669995</v>
      </c>
      <c r="G10" s="37">
        <f t="shared" si="0"/>
        <v>0.41544941353479986</v>
      </c>
      <c r="H10" s="37">
        <f t="shared" si="1"/>
        <v>0.3761097893961714</v>
      </c>
      <c r="I10" s="37">
        <f t="shared" si="2"/>
        <v>0.09469173106759768</v>
      </c>
    </row>
    <row r="11" spans="1:9" ht="15">
      <c r="A11" s="13" t="s">
        <v>163</v>
      </c>
      <c r="B11" s="15">
        <f>D11+E11+F11</f>
        <v>384364.9128397</v>
      </c>
      <c r="C11" s="15">
        <f>D11+E11</f>
        <v>228431.59941210007</v>
      </c>
      <c r="D11" s="39">
        <v>180941.94855880007</v>
      </c>
      <c r="E11" s="39">
        <v>47489.6508533</v>
      </c>
      <c r="F11" s="39">
        <v>155933.31342759996</v>
      </c>
      <c r="G11" s="37">
        <f t="shared" si="0"/>
        <v>0.5943091884335651</v>
      </c>
      <c r="H11" s="37">
        <f t="shared" si="1"/>
        <v>0.47075563485229516</v>
      </c>
      <c r="I11" s="37">
        <f t="shared" si="2"/>
        <v>0.2078944024185844</v>
      </c>
    </row>
    <row r="12" spans="1:9" ht="15">
      <c r="A12" s="13" t="s">
        <v>236</v>
      </c>
      <c r="B12" s="15">
        <f>D12+E12+F12</f>
        <v>208243.98334779998</v>
      </c>
      <c r="C12" s="15">
        <f>D12+E12</f>
        <v>155783.6590007</v>
      </c>
      <c r="D12" s="39">
        <v>125456.44252029997</v>
      </c>
      <c r="E12" s="39">
        <v>30327.216480400006</v>
      </c>
      <c r="F12" s="39">
        <v>52460.3243471</v>
      </c>
      <c r="G12" s="37">
        <f t="shared" si="0"/>
        <v>0.7480824007314388</v>
      </c>
      <c r="H12" s="37">
        <f t="shared" si="1"/>
        <v>0.6024493025124674</v>
      </c>
      <c r="I12" s="37">
        <f t="shared" si="2"/>
        <v>0.1946752096782098</v>
      </c>
    </row>
    <row r="13" spans="1:9" ht="1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5">
      <c r="A15" s="204" t="s">
        <v>143</v>
      </c>
      <c r="B15" s="204"/>
      <c r="C15" s="204"/>
      <c r="D15" s="204"/>
      <c r="E15" s="204"/>
      <c r="F15" s="204"/>
      <c r="G15" s="204"/>
      <c r="H15" s="204"/>
      <c r="I15" s="204"/>
    </row>
    <row r="16" spans="1:9" ht="17.25" customHeight="1">
      <c r="A16" s="35"/>
      <c r="B16" s="206" t="s">
        <v>9</v>
      </c>
      <c r="C16" s="210" t="s">
        <v>10</v>
      </c>
      <c r="D16" s="210"/>
      <c r="E16" s="210"/>
      <c r="F16" s="210"/>
      <c r="G16" s="206" t="s">
        <v>11</v>
      </c>
      <c r="H16" s="206" t="s">
        <v>12</v>
      </c>
      <c r="I16" s="206" t="s">
        <v>13</v>
      </c>
    </row>
    <row r="17" spans="1:9" ht="15">
      <c r="A17" s="36">
        <v>15</v>
      </c>
      <c r="B17" s="206"/>
      <c r="C17" s="211" t="s">
        <v>14</v>
      </c>
      <c r="D17" s="211" t="s">
        <v>15</v>
      </c>
      <c r="E17" s="211" t="s">
        <v>16</v>
      </c>
      <c r="F17" s="211" t="s">
        <v>17</v>
      </c>
      <c r="G17" s="206"/>
      <c r="H17" s="206"/>
      <c r="I17" s="206"/>
    </row>
    <row r="18" spans="1:9" ht="15">
      <c r="A18" s="36">
        <v>30</v>
      </c>
      <c r="B18" s="206"/>
      <c r="C18" s="209"/>
      <c r="D18" s="209"/>
      <c r="E18" s="209"/>
      <c r="F18" s="209"/>
      <c r="G18" s="206"/>
      <c r="H18" s="206"/>
      <c r="I18" s="206"/>
    </row>
    <row r="19" spans="1:9" ht="15">
      <c r="A19" s="13" t="s">
        <v>44</v>
      </c>
      <c r="B19" s="15"/>
      <c r="C19" s="15"/>
      <c r="D19" s="15"/>
      <c r="E19" s="15"/>
      <c r="F19" s="15"/>
      <c r="G19" s="15"/>
      <c r="H19" s="15"/>
      <c r="I19" s="37"/>
    </row>
    <row r="21" spans="1:9" ht="15">
      <c r="A21" s="13" t="s">
        <v>243</v>
      </c>
      <c r="B21" s="15">
        <f>+SUM(D21:F21)</f>
        <v>2758775.565701203</v>
      </c>
      <c r="C21" s="15">
        <f>SUM(D21+E21)</f>
        <v>1433930.273101201</v>
      </c>
      <c r="D21" s="38">
        <v>1263521.6221067011</v>
      </c>
      <c r="E21" s="38">
        <v>170408.65099449997</v>
      </c>
      <c r="F21" s="38">
        <v>1324845.292600002</v>
      </c>
      <c r="G21" s="37">
        <f aca="true" t="shared" si="3" ref="G21:G27">+C21/B21</f>
        <v>0.5197705427468278</v>
      </c>
      <c r="H21" s="37">
        <f aca="true" t="shared" si="4" ref="H21:I27">+D21/B21</f>
        <v>0.4580008746690308</v>
      </c>
      <c r="I21" s="37">
        <f t="shared" si="4"/>
        <v>0.11884026315028026</v>
      </c>
    </row>
    <row r="22" spans="1:9" ht="15">
      <c r="A22" s="13" t="s">
        <v>244</v>
      </c>
      <c r="B22" s="15">
        <f aca="true" t="shared" si="5" ref="B22:B27">+SUM(D22:F22)</f>
        <v>77443.616993</v>
      </c>
      <c r="C22" s="15">
        <f aca="true" t="shared" si="6" ref="C22:C27">SUM(D22+E22)</f>
        <v>30567.513117200004</v>
      </c>
      <c r="D22" s="38">
        <v>22735.026082200005</v>
      </c>
      <c r="E22" s="38">
        <v>7832.487035</v>
      </c>
      <c r="F22" s="38">
        <v>46876.10387580001</v>
      </c>
      <c r="G22" s="37">
        <f t="shared" si="3"/>
        <v>0.3947066821525517</v>
      </c>
      <c r="H22" s="37">
        <f t="shared" si="4"/>
        <v>0.29356875317761805</v>
      </c>
      <c r="I22" s="37">
        <f t="shared" si="4"/>
        <v>0.25623566447715845</v>
      </c>
    </row>
    <row r="23" spans="1:9" ht="15">
      <c r="A23" s="13" t="s">
        <v>245</v>
      </c>
      <c r="B23" s="15">
        <f t="shared" si="5"/>
        <v>991465.6327610007</v>
      </c>
      <c r="C23" s="15">
        <f t="shared" si="6"/>
        <v>598209.1468325005</v>
      </c>
      <c r="D23" s="38">
        <v>479791.2532084005</v>
      </c>
      <c r="E23" s="38">
        <v>118417.89362409999</v>
      </c>
      <c r="F23" s="38">
        <v>393256.48592850013</v>
      </c>
      <c r="G23" s="37">
        <f t="shared" si="3"/>
        <v>0.6033584292444182</v>
      </c>
      <c r="H23" s="37">
        <f t="shared" si="4"/>
        <v>0.4839212145682687</v>
      </c>
      <c r="I23" s="37">
        <f t="shared" si="4"/>
        <v>0.19795400028755694</v>
      </c>
    </row>
    <row r="24" spans="1:9" ht="15">
      <c r="A24" s="13" t="s">
        <v>246</v>
      </c>
      <c r="B24" s="15">
        <f t="shared" si="5"/>
        <v>28108.275784699996</v>
      </c>
      <c r="C24" s="15">
        <f t="shared" si="6"/>
        <v>21829.315057699998</v>
      </c>
      <c r="D24" s="38">
        <v>16999.0398277</v>
      </c>
      <c r="E24" s="38">
        <v>4830.27523</v>
      </c>
      <c r="F24" s="38">
        <v>6278.960727</v>
      </c>
      <c r="G24" s="37">
        <f t="shared" si="3"/>
        <v>0.7766152297958531</v>
      </c>
      <c r="H24" s="37">
        <f t="shared" si="4"/>
        <v>0.6047699246267173</v>
      </c>
      <c r="I24" s="37">
        <f t="shared" si="4"/>
        <v>0.22127470409549957</v>
      </c>
    </row>
    <row r="25" spans="1:9" ht="15">
      <c r="A25" s="13" t="s">
        <v>247</v>
      </c>
      <c r="B25" s="15">
        <f t="shared" si="5"/>
        <v>95027.0161011</v>
      </c>
      <c r="C25" s="15">
        <f t="shared" si="6"/>
        <v>92336.69335460001</v>
      </c>
      <c r="D25" s="38">
        <v>92336.69335460001</v>
      </c>
      <c r="E25" s="38">
        <v>0</v>
      </c>
      <c r="F25" s="38">
        <v>2690.3227465</v>
      </c>
      <c r="G25" s="37">
        <f t="shared" si="3"/>
        <v>0.9716888643158306</v>
      </c>
      <c r="H25" s="37">
        <f t="shared" si="4"/>
        <v>0.9716888643158306</v>
      </c>
      <c r="I25" s="37">
        <f t="shared" si="4"/>
        <v>0</v>
      </c>
    </row>
    <row r="26" spans="1:9" ht="15">
      <c r="A26" s="13" t="s">
        <v>248</v>
      </c>
      <c r="B26" s="15">
        <f t="shared" si="5"/>
        <v>2144384.6556096016</v>
      </c>
      <c r="C26" s="15">
        <f t="shared" si="6"/>
        <v>969191.3122037998</v>
      </c>
      <c r="D26" s="38">
        <v>842437.1499732999</v>
      </c>
      <c r="E26" s="38">
        <v>126754.16223049996</v>
      </c>
      <c r="F26" s="38">
        <v>1175193.3434058018</v>
      </c>
      <c r="G26" s="37">
        <f t="shared" si="3"/>
        <v>0.4519670991248909</v>
      </c>
      <c r="H26" s="37">
        <f t="shared" si="4"/>
        <v>0.3928572925428873</v>
      </c>
      <c r="I26" s="37">
        <f t="shared" si="4"/>
        <v>0.13078342803370727</v>
      </c>
    </row>
    <row r="27" spans="1:9" ht="18.75" customHeight="1">
      <c r="A27" s="13" t="s">
        <v>249</v>
      </c>
      <c r="B27" s="15">
        <f t="shared" si="5"/>
        <v>515434.97192190017</v>
      </c>
      <c r="C27" s="15">
        <f t="shared" si="6"/>
        <v>115055.18682520001</v>
      </c>
      <c r="D27" s="38">
        <v>113139.71211620001</v>
      </c>
      <c r="E27" s="38">
        <v>1915.474709</v>
      </c>
      <c r="F27" s="38">
        <v>400379.7850967001</v>
      </c>
      <c r="G27" s="37">
        <f t="shared" si="3"/>
        <v>0.22321959721940138</v>
      </c>
      <c r="H27" s="37">
        <f t="shared" si="4"/>
        <v>0.21950336760103112</v>
      </c>
      <c r="I27" s="37">
        <f t="shared" si="4"/>
        <v>0.016648312534663257</v>
      </c>
    </row>
    <row r="28" spans="1:9" ht="6.75" customHeight="1">
      <c r="A28" s="36"/>
      <c r="B28" s="36"/>
      <c r="C28" s="36"/>
      <c r="D28" s="36"/>
      <c r="E28" s="36"/>
      <c r="F28" s="36"/>
      <c r="G28" s="36"/>
      <c r="H28" s="36"/>
      <c r="I28" s="36"/>
    </row>
    <row r="29" ht="15.75" customHeight="1"/>
    <row r="30" ht="15.75" customHeight="1"/>
  </sheetData>
  <sheetProtection/>
  <mergeCells count="20">
    <mergeCell ref="A15:I15"/>
    <mergeCell ref="B16:B18"/>
    <mergeCell ref="C16:F16"/>
    <mergeCell ref="G16:G18"/>
    <mergeCell ref="H16:H18"/>
    <mergeCell ref="I16:I18"/>
    <mergeCell ref="C17:C18"/>
    <mergeCell ref="D17:D18"/>
    <mergeCell ref="E17:E18"/>
    <mergeCell ref="F17:F18"/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DEO</cp:lastModifiedBy>
  <cp:lastPrinted>2016-07-20T14:02:29Z</cp:lastPrinted>
  <dcterms:created xsi:type="dcterms:W3CDTF">2016-04-12T14:06:14Z</dcterms:created>
  <dcterms:modified xsi:type="dcterms:W3CDTF">2016-07-25T04:58:06Z</dcterms:modified>
  <cp:category/>
  <cp:version/>
  <cp:contentType/>
  <cp:contentStatus/>
</cp:coreProperties>
</file>