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zasingizimana\Dropbox\Trade statistics\2017\Monthly Trade Reports\Sep 2017\"/>
    </mc:Choice>
  </mc:AlternateContent>
  <bookViews>
    <workbookView xWindow="240" yWindow="225" windowWidth="21075" windowHeight="9855"/>
  </bookViews>
  <sheets>
    <sheet name="September 2017" sheetId="1" r:id="rId1"/>
  </sheets>
  <calcPr calcId="152511"/>
</workbook>
</file>

<file path=xl/calcChain.xml><?xml version="1.0" encoding="utf-8"?>
<calcChain xmlns="http://schemas.openxmlformats.org/spreadsheetml/2006/main">
  <c r="E112" i="1" l="1"/>
  <c r="C112" i="1"/>
  <c r="E91" i="1"/>
  <c r="C91" i="1"/>
  <c r="E133" i="1"/>
  <c r="C133" i="1"/>
  <c r="I24" i="1"/>
  <c r="D10" i="1"/>
  <c r="D14" i="1" s="1"/>
  <c r="E10" i="1"/>
  <c r="E15" i="1" s="1"/>
  <c r="C10" i="1"/>
  <c r="C15" i="1" s="1"/>
  <c r="D133" i="1"/>
  <c r="D112" i="1"/>
  <c r="D91" i="1"/>
  <c r="E14" i="1" l="1"/>
  <c r="H10" i="1" s="1"/>
  <c r="D15" i="1"/>
  <c r="C14" i="1"/>
  <c r="F10" i="1" s="1"/>
  <c r="I10" i="1" l="1"/>
  <c r="J134" i="1" l="1"/>
  <c r="I134" i="1"/>
  <c r="H134" i="1"/>
  <c r="G134" i="1"/>
  <c r="F134" i="1"/>
  <c r="G133" i="1"/>
  <c r="F133" i="1"/>
  <c r="J132" i="1"/>
  <c r="I132" i="1"/>
  <c r="H132" i="1"/>
  <c r="G132" i="1"/>
  <c r="F132" i="1"/>
  <c r="J131" i="1"/>
  <c r="I131" i="1"/>
  <c r="H131" i="1"/>
  <c r="G131" i="1"/>
  <c r="F131" i="1"/>
  <c r="J130" i="1"/>
  <c r="I130" i="1"/>
  <c r="H130" i="1"/>
  <c r="G130" i="1"/>
  <c r="F130" i="1"/>
  <c r="J129" i="1"/>
  <c r="I129" i="1"/>
  <c r="H129" i="1"/>
  <c r="G129" i="1"/>
  <c r="F129" i="1"/>
  <c r="J128" i="1"/>
  <c r="I128" i="1"/>
  <c r="H128" i="1"/>
  <c r="G128" i="1"/>
  <c r="F128" i="1"/>
  <c r="J127" i="1"/>
  <c r="I127" i="1"/>
  <c r="H127" i="1"/>
  <c r="G127" i="1"/>
  <c r="F127" i="1"/>
  <c r="J126" i="1"/>
  <c r="I126" i="1"/>
  <c r="H126" i="1"/>
  <c r="G126" i="1"/>
  <c r="F126" i="1"/>
  <c r="J125" i="1"/>
  <c r="I125" i="1"/>
  <c r="H125" i="1"/>
  <c r="G125" i="1"/>
  <c r="F125" i="1"/>
  <c r="J124" i="1"/>
  <c r="I124" i="1"/>
  <c r="H124" i="1"/>
  <c r="G124" i="1"/>
  <c r="F124" i="1"/>
  <c r="J123" i="1"/>
  <c r="I123" i="1"/>
  <c r="H123" i="1"/>
  <c r="G123" i="1"/>
  <c r="F123" i="1"/>
  <c r="J113" i="1"/>
  <c r="I113" i="1"/>
  <c r="H113" i="1"/>
  <c r="G113" i="1"/>
  <c r="F113" i="1"/>
  <c r="I112" i="1"/>
  <c r="H112" i="1"/>
  <c r="G112" i="1"/>
  <c r="J112" i="1"/>
  <c r="I111" i="1"/>
  <c r="H111" i="1"/>
  <c r="G111" i="1"/>
  <c r="F111" i="1"/>
  <c r="J110" i="1"/>
  <c r="H110" i="1"/>
  <c r="G110" i="1"/>
  <c r="F110" i="1"/>
  <c r="H109" i="1"/>
  <c r="G109" i="1"/>
  <c r="F109" i="1"/>
  <c r="H108" i="1"/>
  <c r="G108" i="1"/>
  <c r="F108" i="1"/>
  <c r="J107" i="1"/>
  <c r="H107" i="1"/>
  <c r="G107" i="1"/>
  <c r="F107" i="1"/>
  <c r="H106" i="1"/>
  <c r="G106" i="1"/>
  <c r="F106" i="1"/>
  <c r="J105" i="1"/>
  <c r="I105" i="1"/>
  <c r="H105" i="1"/>
  <c r="G105" i="1"/>
  <c r="F105" i="1"/>
  <c r="H104" i="1"/>
  <c r="G104" i="1"/>
  <c r="F104" i="1"/>
  <c r="I103" i="1"/>
  <c r="H103" i="1"/>
  <c r="G103" i="1"/>
  <c r="F103" i="1"/>
  <c r="J102" i="1"/>
  <c r="I102" i="1"/>
  <c r="H102" i="1"/>
  <c r="G102" i="1"/>
  <c r="F102" i="1"/>
  <c r="J92" i="1"/>
  <c r="I92" i="1"/>
  <c r="H92" i="1"/>
  <c r="G92" i="1"/>
  <c r="F92" i="1"/>
  <c r="G91" i="1"/>
  <c r="F91" i="1"/>
  <c r="J90" i="1"/>
  <c r="H90" i="1"/>
  <c r="G90" i="1"/>
  <c r="F90" i="1"/>
  <c r="J89" i="1"/>
  <c r="I89" i="1"/>
  <c r="H89" i="1"/>
  <c r="G89" i="1"/>
  <c r="F89" i="1"/>
  <c r="H88" i="1"/>
  <c r="G88" i="1"/>
  <c r="F88" i="1"/>
  <c r="I87" i="1"/>
  <c r="H87" i="1"/>
  <c r="G87" i="1"/>
  <c r="F87" i="1"/>
  <c r="J86" i="1"/>
  <c r="I86" i="1"/>
  <c r="H86" i="1"/>
  <c r="G86" i="1"/>
  <c r="F86" i="1"/>
  <c r="J85" i="1"/>
  <c r="I85" i="1"/>
  <c r="H85" i="1"/>
  <c r="G85" i="1"/>
  <c r="F85" i="1"/>
  <c r="J84" i="1"/>
  <c r="I84" i="1"/>
  <c r="H84" i="1"/>
  <c r="G84" i="1"/>
  <c r="F84" i="1"/>
  <c r="J83" i="1"/>
  <c r="I83" i="1"/>
  <c r="H83" i="1"/>
  <c r="G83" i="1"/>
  <c r="F83" i="1"/>
  <c r="J82" i="1"/>
  <c r="I82" i="1"/>
  <c r="H82" i="1"/>
  <c r="G82" i="1"/>
  <c r="F82" i="1"/>
  <c r="J81" i="1"/>
  <c r="I81" i="1"/>
  <c r="H81" i="1"/>
  <c r="G81" i="1"/>
  <c r="F81" i="1"/>
  <c r="J72" i="1"/>
  <c r="I72" i="1"/>
  <c r="H72" i="1"/>
  <c r="G72" i="1"/>
  <c r="F72" i="1"/>
  <c r="H71" i="1"/>
  <c r="G71" i="1"/>
  <c r="F71" i="1"/>
  <c r="J70" i="1"/>
  <c r="I70" i="1"/>
  <c r="H70" i="1"/>
  <c r="G70" i="1"/>
  <c r="F70" i="1"/>
  <c r="J69" i="1"/>
  <c r="I69" i="1"/>
  <c r="H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J63" i="1"/>
  <c r="I63" i="1"/>
  <c r="H63" i="1"/>
  <c r="G63" i="1"/>
  <c r="F63" i="1"/>
  <c r="J62" i="1"/>
  <c r="I62" i="1"/>
  <c r="H62" i="1"/>
  <c r="G62" i="1"/>
  <c r="F62" i="1"/>
  <c r="J53" i="1"/>
  <c r="I53" i="1"/>
  <c r="H53" i="1"/>
  <c r="G53" i="1"/>
  <c r="F53" i="1"/>
  <c r="H52" i="1"/>
  <c r="G52" i="1"/>
  <c r="F52" i="1"/>
  <c r="J51" i="1"/>
  <c r="I51" i="1"/>
  <c r="H51" i="1"/>
  <c r="G51" i="1"/>
  <c r="F51" i="1"/>
  <c r="J50" i="1"/>
  <c r="I50" i="1"/>
  <c r="H50" i="1"/>
  <c r="G50" i="1"/>
  <c r="F50" i="1"/>
  <c r="J49" i="1"/>
  <c r="I49" i="1"/>
  <c r="H49" i="1"/>
  <c r="G49" i="1"/>
  <c r="F49" i="1"/>
  <c r="J48" i="1"/>
  <c r="I48" i="1"/>
  <c r="H48" i="1"/>
  <c r="G48" i="1"/>
  <c r="F48" i="1"/>
  <c r="J47" i="1"/>
  <c r="I47" i="1"/>
  <c r="H47" i="1"/>
  <c r="G47" i="1"/>
  <c r="F47" i="1"/>
  <c r="J46" i="1"/>
  <c r="I46" i="1"/>
  <c r="H46" i="1"/>
  <c r="G46" i="1"/>
  <c r="F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34" i="1"/>
  <c r="I34" i="1"/>
  <c r="H34" i="1"/>
  <c r="G34" i="1"/>
  <c r="F34" i="1"/>
  <c r="J33" i="1"/>
  <c r="I33" i="1"/>
  <c r="H33" i="1"/>
  <c r="G33" i="1"/>
  <c r="F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H28" i="1"/>
  <c r="G28" i="1"/>
  <c r="F28" i="1"/>
  <c r="I27" i="1"/>
  <c r="H27" i="1"/>
  <c r="G27" i="1"/>
  <c r="F27" i="1"/>
  <c r="J26" i="1"/>
  <c r="I26" i="1"/>
  <c r="H26" i="1"/>
  <c r="G26" i="1"/>
  <c r="F26" i="1"/>
  <c r="J25" i="1"/>
  <c r="I25" i="1"/>
  <c r="H25" i="1"/>
  <c r="G25" i="1"/>
  <c r="F25" i="1"/>
  <c r="J24" i="1"/>
  <c r="H24" i="1"/>
  <c r="G24" i="1"/>
  <c r="F24" i="1"/>
  <c r="H14" i="1"/>
  <c r="J13" i="1"/>
  <c r="I13" i="1"/>
  <c r="H13" i="1"/>
  <c r="J12" i="1"/>
  <c r="I12" i="1"/>
  <c r="H12" i="1"/>
  <c r="J11" i="1"/>
  <c r="I11" i="1"/>
  <c r="J15" i="1" l="1"/>
  <c r="G12" i="1"/>
  <c r="J91" i="1"/>
  <c r="J133" i="1"/>
  <c r="I15" i="1"/>
  <c r="J10" i="1"/>
  <c r="G13" i="1"/>
  <c r="H91" i="1"/>
  <c r="H133" i="1"/>
  <c r="I91" i="1"/>
  <c r="I133" i="1"/>
  <c r="G10" i="1"/>
  <c r="H11" i="1"/>
  <c r="F112" i="1"/>
  <c r="I14" i="1" l="1"/>
  <c r="G14" i="1"/>
  <c r="G11" i="1"/>
  <c r="F14" i="1"/>
  <c r="F13" i="1"/>
  <c r="F11" i="1"/>
  <c r="F12" i="1"/>
  <c r="J14" i="1"/>
</calcChain>
</file>

<file path=xl/sharedStrings.xml><?xml version="1.0" encoding="utf-8"?>
<sst xmlns="http://schemas.openxmlformats.org/spreadsheetml/2006/main" count="184" uniqueCount="67">
  <si>
    <t>Value: US $ Million</t>
  </si>
  <si>
    <t>Shares in percentage</t>
  </si>
  <si>
    <t>Percentage Increase/Decrease</t>
  </si>
  <si>
    <t>A. Total Exports (f.o.b)</t>
  </si>
  <si>
    <t>Domestic exports</t>
  </si>
  <si>
    <t>Re-exports</t>
  </si>
  <si>
    <t>B. Total Imports (c.i.f)</t>
  </si>
  <si>
    <t>Total External Trade (A+B)</t>
  </si>
  <si>
    <t>Trade Balance (A-B)</t>
  </si>
  <si>
    <t>(R) – Revised,</t>
  </si>
  <si>
    <r>
      <t xml:space="preserve"> </t>
    </r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Preliminary figures</t>
    </r>
  </si>
  <si>
    <t>SITC SECTION/DESCRIPTION</t>
  </si>
  <si>
    <t xml:space="preserve"> 0 - Food and live animals</t>
  </si>
  <si>
    <t xml:space="preserve"> 1 - Beverages and tobacco</t>
  </si>
  <si>
    <t xml:space="preserve"> 2 - Crude materials, inedible, except fuels </t>
  </si>
  <si>
    <t xml:space="preserve"> 3 - Mineral fuels, lubricants and related materials</t>
  </si>
  <si>
    <t xml:space="preserve"> 4 - Animals and vegetable oils, fats &amp; waxes</t>
  </si>
  <si>
    <t xml:space="preserve"> 5 - Chemicals &amp; related products, n.e.s.</t>
  </si>
  <si>
    <t xml:space="preserve"> 6 - Manufactured goods classified chiefly by material</t>
  </si>
  <si>
    <t xml:space="preserve"> 7 - Machinery and transport equipment</t>
  </si>
  <si>
    <t xml:space="preserve"> 8 - Miscellaneous manufactured articles</t>
  </si>
  <si>
    <t xml:space="preserve"> 9 - Other commodities &amp; transactions, n.e.s</t>
  </si>
  <si>
    <t>Total Domestic Exports</t>
  </si>
  <si>
    <t>Total Imports</t>
  </si>
  <si>
    <t>Total Re-exports</t>
  </si>
  <si>
    <t>Rank</t>
  </si>
  <si>
    <t>Country</t>
  </si>
  <si>
    <t>Exports (f.o.b.)</t>
  </si>
  <si>
    <t>Percentage increase/decrease</t>
  </si>
  <si>
    <t>United Arab Emirates</t>
  </si>
  <si>
    <t>Kenya</t>
  </si>
  <si>
    <t>Congo, The Democratic Republic Of</t>
  </si>
  <si>
    <t>Switzerland</t>
  </si>
  <si>
    <t>United States</t>
  </si>
  <si>
    <t>Belgium</t>
  </si>
  <si>
    <t>Uganda</t>
  </si>
  <si>
    <t>Ethiopia</t>
  </si>
  <si>
    <t>Singapore</t>
  </si>
  <si>
    <t>United Kingdom</t>
  </si>
  <si>
    <t>Rest of the World</t>
  </si>
  <si>
    <t>Total</t>
  </si>
  <si>
    <t>Re-Exports (f.o.b.)</t>
  </si>
  <si>
    <t>Burundi</t>
  </si>
  <si>
    <t>Saudi Arabia</t>
  </si>
  <si>
    <t>Imports (c.i.f.)</t>
  </si>
  <si>
    <t>China</t>
  </si>
  <si>
    <t>India</t>
  </si>
  <si>
    <t>Tanzania, United Republic Of</t>
  </si>
  <si>
    <t>Russian Federation</t>
  </si>
  <si>
    <t> Total</t>
  </si>
  <si>
    <t>South Africa</t>
  </si>
  <si>
    <r>
      <t>Aug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</si>
  <si>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Japan</t>
  </si>
  <si>
    <t>Sept(R)</t>
  </si>
  <si>
    <r>
      <t>Sept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</si>
  <si>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Sept2017/Aug2017</t>
  </si>
  <si>
    <t>Sept2017/Sept2016</t>
  </si>
  <si>
    <t>Luxembourg</t>
  </si>
  <si>
    <t>Turkey</t>
  </si>
  <si>
    <t>Table 1. Summary of External Merchandise Trade</t>
  </si>
  <si>
    <t>Table 2. Total Domestic Exports of Goods by S.I.T.C</t>
  </si>
  <si>
    <t>Table 3. Total Imports of Goods by S.I.T.C</t>
  </si>
  <si>
    <t>Table 4. Total re-exports of Goods by S.I.T.C</t>
  </si>
  <si>
    <t>Table 5. Main Trading Partners in September 2017</t>
  </si>
  <si>
    <t>Table 6. Main Trading Partner Countries in September 2017 - Exports and Re-exports</t>
  </si>
  <si>
    <t>Table 7. Main Imports Partner Countries in September 2017</t>
  </si>
  <si>
    <t>Rwanda's Formal External Trade in Goods for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</si>
</sst>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2" fontId="4" fillId="0" borderId="5" xfId="1" applyNumberFormat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/>
    </xf>
    <xf numFmtId="10" fontId="6" fillId="0" borderId="5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2" xfId="2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0" fontId="4" fillId="2" borderId="5" xfId="0" applyNumberFormat="1" applyFont="1" applyFill="1" applyBorder="1" applyAlignment="1">
      <alignment horizontal="center"/>
    </xf>
    <xf numFmtId="10" fontId="4" fillId="2" borderId="5" xfId="2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/>
    <xf numFmtId="2" fontId="13" fillId="2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10" fontId="3" fillId="2" borderId="5" xfId="2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/>
    <xf numFmtId="0" fontId="6" fillId="2" borderId="3" xfId="0" applyFont="1" applyFill="1" applyBorder="1"/>
    <xf numFmtId="2" fontId="15" fillId="2" borderId="5" xfId="0" applyNumberFormat="1" applyFont="1" applyFill="1" applyBorder="1" applyAlignment="1">
      <alignment horizontal="center" vertical="center"/>
    </xf>
    <xf numFmtId="10" fontId="14" fillId="2" borderId="5" xfId="2" applyNumberFormat="1" applyFont="1" applyFill="1" applyBorder="1" applyAlignment="1">
      <alignment horizontal="center" vertical="center"/>
    </xf>
    <xf numFmtId="49" fontId="16" fillId="0" borderId="0" xfId="0" applyNumberFormat="1" applyFont="1"/>
    <xf numFmtId="0" fontId="16" fillId="0" borderId="0" xfId="0" applyFont="1"/>
    <xf numFmtId="0" fontId="3" fillId="2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/>
    <xf numFmtId="0" fontId="17" fillId="2" borderId="3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0" fontId="14" fillId="2" borderId="5" xfId="0" applyNumberFormat="1" applyFon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2" fontId="14" fillId="0" borderId="0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2" fontId="14" fillId="3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/>
    </xf>
    <xf numFmtId="43" fontId="0" fillId="0" borderId="0" xfId="1" applyNumberFormat="1" applyFont="1"/>
    <xf numFmtId="2" fontId="0" fillId="0" borderId="0" xfId="1" applyNumberFormat="1" applyFont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3" fillId="2" borderId="3" xfId="0" applyFont="1" applyFill="1" applyBorder="1" applyAlignment="1"/>
    <xf numFmtId="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4" fillId="2" borderId="5" xfId="0" applyFont="1" applyFill="1" applyBorder="1" applyAlignment="1">
      <alignment vertical="top"/>
    </xf>
    <xf numFmtId="0" fontId="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textRotation="90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justify" vertical="top" textRotation="90"/>
    </xf>
    <xf numFmtId="0" fontId="14" fillId="2" borderId="5" xfId="0" applyFont="1" applyFill="1" applyBorder="1" applyAlignment="1">
      <alignment horizontal="justify" vertical="top" textRotation="90" wrapText="1"/>
    </xf>
    <xf numFmtId="0" fontId="14" fillId="2" borderId="10" xfId="0" applyFont="1" applyFill="1" applyBorder="1" applyAlignment="1">
      <alignment horizontal="justify" vertical="top" textRotation="90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3" xfId="0" applyFont="1" applyFill="1" applyBorder="1"/>
    <xf numFmtId="2" fontId="11" fillId="0" borderId="5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10" fontId="10" fillId="0" borderId="5" xfId="2" applyNumberFormat="1" applyFont="1" applyFill="1" applyBorder="1" applyAlignment="1">
      <alignment horizontal="center" vertical="center"/>
    </xf>
    <xf numFmtId="10" fontId="12" fillId="0" borderId="5" xfId="2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justify" vertical="center"/>
    </xf>
    <xf numFmtId="0" fontId="10" fillId="0" borderId="5" xfId="0" applyFont="1" applyFill="1" applyBorder="1"/>
    <xf numFmtId="10" fontId="12" fillId="0" borderId="5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top"/>
    </xf>
    <xf numFmtId="2" fontId="10" fillId="0" borderId="9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/>
    </xf>
    <xf numFmtId="10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vertical="center"/>
    </xf>
    <xf numFmtId="2" fontId="11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top"/>
    </xf>
    <xf numFmtId="0" fontId="2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6"/>
  <sheetViews>
    <sheetView tabSelected="1" topLeftCell="A121" workbookViewId="0">
      <selection activeCell="I4" sqref="I4"/>
    </sheetView>
  </sheetViews>
  <sheetFormatPr defaultRowHeight="15" x14ac:dyDescent="0.25"/>
  <cols>
    <col min="1" max="1" width="3.140625" customWidth="1"/>
    <col min="2" max="2" width="33.28515625" customWidth="1"/>
    <col min="3" max="3" width="10" customWidth="1"/>
    <col min="6" max="6" width="8.85546875" customWidth="1"/>
    <col min="7" max="8" width="7.85546875" customWidth="1"/>
    <col min="9" max="9" width="17.85546875" customWidth="1"/>
    <col min="10" max="10" width="17.42578125" customWidth="1"/>
  </cols>
  <sheetData>
    <row r="2" spans="1:10" x14ac:dyDescent="0.25">
      <c r="A2" s="110" t="s">
        <v>66</v>
      </c>
    </row>
    <row r="5" spans="1:10" x14ac:dyDescent="0.25">
      <c r="A5" s="1" t="s">
        <v>59</v>
      </c>
    </row>
    <row r="7" spans="1:10" ht="15" customHeight="1" x14ac:dyDescent="0.25">
      <c r="A7" s="80"/>
      <c r="B7" s="80"/>
      <c r="C7" s="56"/>
      <c r="D7" s="57" t="s">
        <v>0</v>
      </c>
      <c r="E7" s="57"/>
      <c r="F7" s="78" t="s">
        <v>1</v>
      </c>
      <c r="G7" s="79"/>
      <c r="H7" s="57"/>
      <c r="I7" s="76" t="s">
        <v>2</v>
      </c>
      <c r="J7" s="77"/>
    </row>
    <row r="8" spans="1:10" x14ac:dyDescent="0.25">
      <c r="A8" s="80"/>
      <c r="B8" s="80"/>
      <c r="C8" s="61">
        <v>2016</v>
      </c>
      <c r="D8" s="69">
        <v>2017</v>
      </c>
      <c r="E8" s="70"/>
      <c r="F8" s="61">
        <v>2016</v>
      </c>
      <c r="G8" s="69">
        <v>2017</v>
      </c>
      <c r="H8" s="70"/>
      <c r="I8" s="63" t="s">
        <v>55</v>
      </c>
      <c r="J8" s="63" t="s">
        <v>56</v>
      </c>
    </row>
    <row r="9" spans="1:10" ht="14.25" customHeight="1" x14ac:dyDescent="0.25">
      <c r="A9" s="80"/>
      <c r="B9" s="80"/>
      <c r="C9" s="37" t="s">
        <v>53</v>
      </c>
      <c r="D9" s="23" t="s">
        <v>51</v>
      </c>
      <c r="E9" s="23" t="s">
        <v>54</v>
      </c>
      <c r="F9" s="37" t="s">
        <v>53</v>
      </c>
      <c r="G9" s="23" t="s">
        <v>51</v>
      </c>
      <c r="H9" s="23" t="s">
        <v>54</v>
      </c>
      <c r="I9" s="63"/>
      <c r="J9" s="63"/>
    </row>
    <row r="10" spans="1:10" x14ac:dyDescent="0.25">
      <c r="A10" s="81" t="s">
        <v>3</v>
      </c>
      <c r="B10" s="82"/>
      <c r="C10" s="2">
        <f>SUM(C11:C12)</f>
        <v>51.604367910106411</v>
      </c>
      <c r="D10" s="2">
        <f t="shared" ref="D10:E10" si="0">SUM(D11:D12)</f>
        <v>89.561634868733634</v>
      </c>
      <c r="E10" s="2">
        <f t="shared" si="0"/>
        <v>82.494061586745929</v>
      </c>
      <c r="F10" s="2">
        <f>+C10/$C$14*100</f>
        <v>27.00557426295347</v>
      </c>
      <c r="G10" s="2">
        <f>+D10/$D$14*100</f>
        <v>36.467060868979203</v>
      </c>
      <c r="H10" s="3">
        <f>+E10/$E$14*100</f>
        <v>33.424364996858117</v>
      </c>
      <c r="I10" s="4">
        <f>E10/D10-1</f>
        <v>-7.8912955221801417E-2</v>
      </c>
      <c r="J10" s="5">
        <f>+E10/C10-1</f>
        <v>0.59858680432727396</v>
      </c>
    </row>
    <row r="11" spans="1:10" x14ac:dyDescent="0.25">
      <c r="A11" s="83" t="s">
        <v>4</v>
      </c>
      <c r="B11" s="84"/>
      <c r="C11" s="6">
        <v>35.944391105110519</v>
      </c>
      <c r="D11" s="7">
        <v>63.412907563234398</v>
      </c>
      <c r="E11" s="6">
        <v>58.73364483840114</v>
      </c>
      <c r="F11" s="8">
        <f t="shared" ref="F11:F14" si="1">+C11/$C$14*100</f>
        <v>18.810402348433776</v>
      </c>
      <c r="G11" s="8">
        <f t="shared" ref="G11:G14" si="2">+D11/$D$14*100</f>
        <v>25.820010581279799</v>
      </c>
      <c r="H11" s="9">
        <f t="shared" ref="H11:H14" si="3">+E11/$E$14*100</f>
        <v>23.797286070224992</v>
      </c>
      <c r="I11" s="10">
        <f>E11/D11-1</f>
        <v>-7.379038282020367E-2</v>
      </c>
      <c r="J11" s="11">
        <f t="shared" ref="J11:J12" si="4">+E11/C11-1</f>
        <v>0.63401418225861894</v>
      </c>
    </row>
    <row r="12" spans="1:10" x14ac:dyDescent="0.25">
      <c r="A12" s="83" t="s">
        <v>5</v>
      </c>
      <c r="B12" s="84"/>
      <c r="C12" s="6">
        <v>15.659976804995891</v>
      </c>
      <c r="D12" s="12">
        <v>26.148727305499236</v>
      </c>
      <c r="E12" s="6">
        <v>23.760416748344792</v>
      </c>
      <c r="F12" s="8">
        <f t="shared" si="1"/>
        <v>8.1951719145196922</v>
      </c>
      <c r="G12" s="8">
        <f t="shared" si="2"/>
        <v>10.6470502876994</v>
      </c>
      <c r="H12" s="9">
        <f t="shared" si="3"/>
        <v>9.6270789266331267</v>
      </c>
      <c r="I12" s="10">
        <f t="shared" ref="I12:I13" si="5">E12/D12-1</f>
        <v>-9.1335632868532302E-2</v>
      </c>
      <c r="J12" s="11">
        <f t="shared" si="4"/>
        <v>0.51727023891661683</v>
      </c>
    </row>
    <row r="13" spans="1:10" x14ac:dyDescent="0.25">
      <c r="A13" s="81" t="s">
        <v>6</v>
      </c>
      <c r="B13" s="82"/>
      <c r="C13" s="13">
        <v>139.48346976234711</v>
      </c>
      <c r="D13" s="14">
        <v>156.03434334984408</v>
      </c>
      <c r="E13" s="15">
        <v>164.314102441203</v>
      </c>
      <c r="F13" s="2">
        <f t="shared" si="1"/>
        <v>72.994425737046527</v>
      </c>
      <c r="G13" s="2">
        <f t="shared" si="2"/>
        <v>63.532939131020797</v>
      </c>
      <c r="H13" s="3">
        <f t="shared" si="3"/>
        <v>66.575635003141883</v>
      </c>
      <c r="I13" s="4">
        <f t="shared" si="5"/>
        <v>5.3063696834964702E-2</v>
      </c>
      <c r="J13" s="5">
        <f>+E13/C13-1</f>
        <v>0.17801846140738031</v>
      </c>
    </row>
    <row r="14" spans="1:10" x14ac:dyDescent="0.25">
      <c r="A14" s="85" t="s">
        <v>7</v>
      </c>
      <c r="B14" s="86"/>
      <c r="C14" s="16">
        <f>SUM(C10,C13)</f>
        <v>191.08783767245353</v>
      </c>
      <c r="D14" s="16">
        <f t="shared" ref="D14:E14" si="6">SUM(D10,D13)</f>
        <v>245.59597821857773</v>
      </c>
      <c r="E14" s="16">
        <f t="shared" si="6"/>
        <v>246.80816402794892</v>
      </c>
      <c r="F14" s="16">
        <f t="shared" si="1"/>
        <v>100</v>
      </c>
      <c r="G14" s="16">
        <f t="shared" si="2"/>
        <v>100</v>
      </c>
      <c r="H14" s="16">
        <f t="shared" si="3"/>
        <v>100</v>
      </c>
      <c r="I14" s="17">
        <f>E14/D14-1</f>
        <v>4.9356907965827368E-3</v>
      </c>
      <c r="J14" s="18">
        <f t="shared" ref="J14" si="7">+E14/C14-1</f>
        <v>0.29159535758108479</v>
      </c>
    </row>
    <row r="15" spans="1:10" x14ac:dyDescent="0.25">
      <c r="A15" s="85" t="s">
        <v>8</v>
      </c>
      <c r="B15" s="86"/>
      <c r="C15" s="16">
        <f>C10-C13</f>
        <v>-87.879101852240694</v>
      </c>
      <c r="D15" s="16">
        <f t="shared" ref="D15:E15" si="8">D10-D13</f>
        <v>-66.472708481110445</v>
      </c>
      <c r="E15" s="16">
        <f t="shared" si="8"/>
        <v>-81.820040854457076</v>
      </c>
      <c r="F15" s="19"/>
      <c r="G15" s="20"/>
      <c r="H15" s="21"/>
      <c r="I15" s="17">
        <f>E15/D15-1</f>
        <v>0.23088170655341789</v>
      </c>
      <c r="J15" s="18">
        <f>+E15/C15-1</f>
        <v>-6.8947689155622882E-2</v>
      </c>
    </row>
    <row r="16" spans="1:10" x14ac:dyDescent="0.25">
      <c r="A16" s="22" t="s">
        <v>9</v>
      </c>
    </row>
    <row r="17" spans="1:15" x14ac:dyDescent="0.25">
      <c r="A17" s="22" t="s">
        <v>10</v>
      </c>
      <c r="L17" s="58"/>
      <c r="M17" s="58"/>
      <c r="N17" s="58"/>
    </row>
    <row r="18" spans="1:15" x14ac:dyDescent="0.25">
      <c r="A18" s="22"/>
      <c r="L18" s="58"/>
      <c r="M18" s="58"/>
      <c r="N18" s="58"/>
    </row>
    <row r="19" spans="1:15" x14ac:dyDescent="0.25">
      <c r="A19" s="1" t="s">
        <v>60</v>
      </c>
      <c r="L19" s="58"/>
      <c r="M19" s="58"/>
      <c r="N19" s="58"/>
    </row>
    <row r="21" spans="1:15" ht="15" customHeight="1" x14ac:dyDescent="0.25">
      <c r="A21" s="80" t="s">
        <v>11</v>
      </c>
      <c r="B21" s="80"/>
      <c r="C21" s="56"/>
      <c r="D21" s="57" t="s">
        <v>0</v>
      </c>
      <c r="E21" s="57"/>
      <c r="F21" s="78" t="s">
        <v>1</v>
      </c>
      <c r="G21" s="79"/>
      <c r="H21" s="57"/>
      <c r="I21" s="76" t="s">
        <v>2</v>
      </c>
      <c r="J21" s="77"/>
    </row>
    <row r="22" spans="1:15" ht="15" customHeight="1" x14ac:dyDescent="0.25">
      <c r="A22" s="80"/>
      <c r="B22" s="80"/>
      <c r="C22" s="55">
        <v>2016</v>
      </c>
      <c r="D22" s="69">
        <v>2017</v>
      </c>
      <c r="E22" s="70"/>
      <c r="F22" s="55">
        <v>2016</v>
      </c>
      <c r="G22" s="69">
        <v>2017</v>
      </c>
      <c r="H22" s="70"/>
      <c r="I22" s="63" t="s">
        <v>55</v>
      </c>
      <c r="J22" s="63" t="s">
        <v>56</v>
      </c>
    </row>
    <row r="23" spans="1:15" x14ac:dyDescent="0.25">
      <c r="A23" s="80"/>
      <c r="B23" s="80"/>
      <c r="C23" s="37" t="s">
        <v>53</v>
      </c>
      <c r="D23" s="23" t="s">
        <v>51</v>
      </c>
      <c r="E23" s="23" t="s">
        <v>54</v>
      </c>
      <c r="F23" s="37" t="s">
        <v>53</v>
      </c>
      <c r="G23" s="23" t="s">
        <v>51</v>
      </c>
      <c r="H23" s="23" t="s">
        <v>54</v>
      </c>
      <c r="I23" s="63"/>
      <c r="J23" s="63"/>
    </row>
    <row r="24" spans="1:15" x14ac:dyDescent="0.25">
      <c r="A24" s="87" t="s">
        <v>12</v>
      </c>
      <c r="B24" s="88"/>
      <c r="C24" s="89">
        <v>17.826373459881168</v>
      </c>
      <c r="D24" s="89">
        <v>19.379263804941029</v>
      </c>
      <c r="E24" s="89">
        <v>18.506338714941108</v>
      </c>
      <c r="F24" s="90">
        <f>+C24/$C$34*100</f>
        <v>49.594311968597069</v>
      </c>
      <c r="G24" s="91">
        <f>+D24/$D$34*100</f>
        <v>30.560440373462328</v>
      </c>
      <c r="H24" s="91">
        <f>+E24/$E$34*100</f>
        <v>31.508922638564606</v>
      </c>
      <c r="I24" s="92">
        <f>+E24/D24-1</f>
        <v>-4.5044285416939056E-2</v>
      </c>
      <c r="J24" s="92">
        <f>+E24/C24-1</f>
        <v>3.8143779304872227E-2</v>
      </c>
      <c r="M24" s="58"/>
      <c r="N24" s="58"/>
      <c r="O24" s="58"/>
    </row>
    <row r="25" spans="1:15" x14ac:dyDescent="0.25">
      <c r="A25" s="87" t="s">
        <v>13</v>
      </c>
      <c r="B25" s="88"/>
      <c r="C25" s="89">
        <v>2.801119698808386E-2</v>
      </c>
      <c r="D25" s="89">
        <v>1.0420945800325905E-2</v>
      </c>
      <c r="E25" s="89">
        <v>8.9753156738949444E-3</v>
      </c>
      <c r="F25" s="90">
        <f t="shared" ref="F25:F34" si="9">+C25/$C$34*100</f>
        <v>7.7929257185556475E-2</v>
      </c>
      <c r="G25" s="91">
        <f t="shared" ref="G25:G34" si="10">+D25/$D$34*100</f>
        <v>1.643347734833684E-2</v>
      </c>
      <c r="H25" s="91">
        <f t="shared" ref="H25:H34" si="11">+E25/$E$34*100</f>
        <v>1.5281387182064884E-2</v>
      </c>
      <c r="I25" s="92">
        <f t="shared" ref="I25:I34" si="12">+E25/D25-1</f>
        <v>-0.13872350496110919</v>
      </c>
      <c r="J25" s="92">
        <f>+E25/C25-1</f>
        <v>-0.67958114472176612</v>
      </c>
      <c r="M25" s="58"/>
      <c r="N25" s="58"/>
      <c r="O25" s="58"/>
    </row>
    <row r="26" spans="1:15" x14ac:dyDescent="0.25">
      <c r="A26" s="87" t="s">
        <v>14</v>
      </c>
      <c r="B26" s="88"/>
      <c r="C26" s="89">
        <v>8.4972376705579276</v>
      </c>
      <c r="D26" s="89">
        <v>13.370310548446001</v>
      </c>
      <c r="E26" s="89">
        <v>12.795924259088649</v>
      </c>
      <c r="F26" s="90">
        <f t="shared" si="9"/>
        <v>23.639954410995166</v>
      </c>
      <c r="G26" s="91">
        <f t="shared" si="10"/>
        <v>21.084525315470401</v>
      </c>
      <c r="H26" s="91">
        <f t="shared" si="11"/>
        <v>21.786361623384963</v>
      </c>
      <c r="I26" s="92">
        <f t="shared" si="12"/>
        <v>-4.2959831581781183E-2</v>
      </c>
      <c r="J26" s="92">
        <f>+E26/C26-1</f>
        <v>0.50589223877134049</v>
      </c>
      <c r="M26" s="58"/>
      <c r="N26" s="58"/>
      <c r="O26" s="58"/>
    </row>
    <row r="27" spans="1:15" x14ac:dyDescent="0.25">
      <c r="A27" s="87" t="s">
        <v>15</v>
      </c>
      <c r="B27" s="88"/>
      <c r="C27" s="89">
        <v>1.8296561988685694E-3</v>
      </c>
      <c r="D27" s="89">
        <v>3.2783258772650752E-2</v>
      </c>
      <c r="E27" s="89">
        <v>7.3939040632987904E-3</v>
      </c>
      <c r="F27" s="90">
        <f t="shared" si="9"/>
        <v>5.0902411826039577E-3</v>
      </c>
      <c r="G27" s="91">
        <f t="shared" si="10"/>
        <v>5.1698084873272494E-2</v>
      </c>
      <c r="H27" s="91">
        <f t="shared" si="11"/>
        <v>1.2588873181023016E-2</v>
      </c>
      <c r="I27" s="92">
        <f>+E27/D27-1</f>
        <v>-0.77446097977705886</v>
      </c>
      <c r="J27" s="92">
        <v>0</v>
      </c>
    </row>
    <row r="28" spans="1:15" x14ac:dyDescent="0.25">
      <c r="A28" s="87" t="s">
        <v>16</v>
      </c>
      <c r="B28" s="88"/>
      <c r="C28" s="89">
        <v>1.3122990269393462E-2</v>
      </c>
      <c r="D28" s="89">
        <v>5.7543564796539132E-2</v>
      </c>
      <c r="E28" s="89">
        <v>2.9504948226677006E-3</v>
      </c>
      <c r="F28" s="90">
        <f t="shared" si="9"/>
        <v>3.6509146116896263E-2</v>
      </c>
      <c r="G28" s="91">
        <f t="shared" si="10"/>
        <v>9.0744245939452545E-2</v>
      </c>
      <c r="H28" s="91">
        <f t="shared" si="11"/>
        <v>5.0235173226276814E-3</v>
      </c>
      <c r="I28" s="92">
        <v>0</v>
      </c>
      <c r="J28" s="92">
        <v>0</v>
      </c>
    </row>
    <row r="29" spans="1:15" x14ac:dyDescent="0.25">
      <c r="A29" s="87" t="s">
        <v>17</v>
      </c>
      <c r="B29" s="88"/>
      <c r="C29" s="89">
        <v>0.40328575663443161</v>
      </c>
      <c r="D29" s="89">
        <v>0.16398349354185965</v>
      </c>
      <c r="E29" s="89">
        <v>0.26839903284109901</v>
      </c>
      <c r="F29" s="90">
        <f t="shared" si="9"/>
        <v>1.1219713124507291</v>
      </c>
      <c r="G29" s="91">
        <f t="shared" si="10"/>
        <v>0.25859639597559497</v>
      </c>
      <c r="H29" s="91">
        <f t="shared" si="11"/>
        <v>0.45697663337524519</v>
      </c>
      <c r="I29" s="92">
        <f t="shared" si="12"/>
        <v>0.63674420543178312</v>
      </c>
      <c r="J29" s="92">
        <f t="shared" ref="J29:J34" si="13">+E29/C29-1</f>
        <v>-0.33446934729114186</v>
      </c>
    </row>
    <row r="30" spans="1:15" x14ac:dyDescent="0.25">
      <c r="A30" s="87" t="s">
        <v>18</v>
      </c>
      <c r="B30" s="88"/>
      <c r="C30" s="89">
        <v>1.0308279352750578</v>
      </c>
      <c r="D30" s="89">
        <v>2.9078430741108026</v>
      </c>
      <c r="E30" s="89">
        <v>3.0824624089660588</v>
      </c>
      <c r="F30" s="90">
        <f t="shared" si="9"/>
        <v>2.8678408607914805</v>
      </c>
      <c r="G30" s="91">
        <f t="shared" si="10"/>
        <v>4.5855696984263732</v>
      </c>
      <c r="H30" s="91">
        <f t="shared" si="11"/>
        <v>5.248205551429848</v>
      </c>
      <c r="I30" s="92">
        <f t="shared" si="12"/>
        <v>6.0051154895507386E-2</v>
      </c>
      <c r="J30" s="92">
        <f t="shared" si="13"/>
        <v>1.9902783029871611</v>
      </c>
    </row>
    <row r="31" spans="1:15" x14ac:dyDescent="0.25">
      <c r="A31" s="87" t="s">
        <v>19</v>
      </c>
      <c r="B31" s="88"/>
      <c r="C31" s="89">
        <v>0.57251896856844009</v>
      </c>
      <c r="D31" s="89">
        <v>1.1228790900300727</v>
      </c>
      <c r="E31" s="89">
        <v>0.57042007209962553</v>
      </c>
      <c r="F31" s="90">
        <f t="shared" si="9"/>
        <v>1.5927908387549241</v>
      </c>
      <c r="G31" s="91">
        <f t="shared" si="10"/>
        <v>1.7707421614603531</v>
      </c>
      <c r="H31" s="91">
        <f t="shared" si="11"/>
        <v>0.97119815000255938</v>
      </c>
      <c r="I31" s="92">
        <f t="shared" si="12"/>
        <v>-0.49200223143851696</v>
      </c>
      <c r="J31" s="92">
        <f t="shared" si="13"/>
        <v>-3.6660732378226424E-3</v>
      </c>
    </row>
    <row r="32" spans="1:15" x14ac:dyDescent="0.25">
      <c r="A32" s="87" t="s">
        <v>20</v>
      </c>
      <c r="B32" s="88"/>
      <c r="C32" s="89">
        <v>1.2559543625125771</v>
      </c>
      <c r="D32" s="89">
        <v>1.2573320620951631</v>
      </c>
      <c r="E32" s="89">
        <v>0.63537766592227907</v>
      </c>
      <c r="F32" s="90">
        <f t="shared" si="9"/>
        <v>3.4941595166818877</v>
      </c>
      <c r="G32" s="91">
        <f t="shared" si="10"/>
        <v>1.9827699287268457</v>
      </c>
      <c r="H32" s="91">
        <f t="shared" si="11"/>
        <v>1.0817950557477705</v>
      </c>
      <c r="I32" s="92">
        <f t="shared" si="12"/>
        <v>-0.4946620029210792</v>
      </c>
      <c r="J32" s="92">
        <f t="shared" si="13"/>
        <v>-0.49410768027336149</v>
      </c>
    </row>
    <row r="33" spans="1:10" x14ac:dyDescent="0.25">
      <c r="A33" s="87" t="s">
        <v>21</v>
      </c>
      <c r="B33" s="88"/>
      <c r="C33" s="89">
        <v>6.3152291082245764</v>
      </c>
      <c r="D33" s="89">
        <v>25.110547720699973</v>
      </c>
      <c r="E33" s="89">
        <v>22.855402969982446</v>
      </c>
      <c r="F33" s="90">
        <f t="shared" si="9"/>
        <v>17.569442447243699</v>
      </c>
      <c r="G33" s="91">
        <f t="shared" si="10"/>
        <v>39.598480318317073</v>
      </c>
      <c r="H33" s="91">
        <f t="shared" si="11"/>
        <v>38.913646569809274</v>
      </c>
      <c r="I33" s="92">
        <f t="shared" si="12"/>
        <v>-8.9808664303188013E-2</v>
      </c>
      <c r="J33" s="92">
        <f t="shared" si="13"/>
        <v>2.61909323926458</v>
      </c>
    </row>
    <row r="34" spans="1:10" x14ac:dyDescent="0.25">
      <c r="A34" s="24" t="s">
        <v>22</v>
      </c>
      <c r="B34" s="25"/>
      <c r="C34" s="26">
        <v>35.944391105110519</v>
      </c>
      <c r="D34" s="27">
        <v>63.412907563234398</v>
      </c>
      <c r="E34" s="27">
        <v>58.73364483840114</v>
      </c>
      <c r="F34" s="28">
        <f t="shared" si="9"/>
        <v>100</v>
      </c>
      <c r="G34" s="29">
        <f t="shared" si="10"/>
        <v>100</v>
      </c>
      <c r="H34" s="29">
        <f t="shared" si="11"/>
        <v>100</v>
      </c>
      <c r="I34" s="30">
        <f t="shared" si="12"/>
        <v>-7.379038282020367E-2</v>
      </c>
      <c r="J34" s="30">
        <f t="shared" si="13"/>
        <v>0.63401418225861894</v>
      </c>
    </row>
    <row r="35" spans="1:10" x14ac:dyDescent="0.25">
      <c r="A35" s="22" t="s">
        <v>9</v>
      </c>
    </row>
    <row r="36" spans="1:10" x14ac:dyDescent="0.25">
      <c r="A36" s="22" t="s">
        <v>10</v>
      </c>
    </row>
    <row r="38" spans="1:10" x14ac:dyDescent="0.25">
      <c r="A38" s="1" t="s">
        <v>61</v>
      </c>
    </row>
    <row r="39" spans="1:10" x14ac:dyDescent="0.25">
      <c r="C39" s="1"/>
    </row>
    <row r="40" spans="1:10" ht="15" customHeight="1" x14ac:dyDescent="0.25">
      <c r="A40" s="80" t="s">
        <v>11</v>
      </c>
      <c r="B40" s="80"/>
      <c r="C40" s="56"/>
      <c r="D40" s="57" t="s">
        <v>0</v>
      </c>
      <c r="E40" s="57"/>
      <c r="F40" s="78" t="s">
        <v>1</v>
      </c>
      <c r="G40" s="79"/>
      <c r="H40" s="57"/>
      <c r="I40" s="76" t="s">
        <v>2</v>
      </c>
      <c r="J40" s="77"/>
    </row>
    <row r="41" spans="1:10" ht="15" customHeight="1" x14ac:dyDescent="0.25">
      <c r="A41" s="80"/>
      <c r="B41" s="80"/>
      <c r="C41" s="54">
        <v>2016</v>
      </c>
      <c r="D41" s="69">
        <v>2017</v>
      </c>
      <c r="E41" s="70"/>
      <c r="F41" s="54">
        <v>2016</v>
      </c>
      <c r="G41" s="69">
        <v>2017</v>
      </c>
      <c r="H41" s="70"/>
      <c r="I41" s="63" t="s">
        <v>55</v>
      </c>
      <c r="J41" s="63" t="s">
        <v>56</v>
      </c>
    </row>
    <row r="42" spans="1:10" x14ac:dyDescent="0.25">
      <c r="A42" s="80"/>
      <c r="B42" s="80"/>
      <c r="C42" s="37" t="s">
        <v>53</v>
      </c>
      <c r="D42" s="23" t="s">
        <v>51</v>
      </c>
      <c r="E42" s="23" t="s">
        <v>54</v>
      </c>
      <c r="F42" s="37" t="s">
        <v>53</v>
      </c>
      <c r="G42" s="23" t="s">
        <v>51</v>
      </c>
      <c r="H42" s="23" t="s">
        <v>54</v>
      </c>
      <c r="I42" s="63"/>
      <c r="J42" s="63"/>
    </row>
    <row r="43" spans="1:10" x14ac:dyDescent="0.25">
      <c r="A43" s="87" t="s">
        <v>12</v>
      </c>
      <c r="B43" s="88"/>
      <c r="C43" s="89">
        <v>19.430398896290004</v>
      </c>
      <c r="D43" s="89">
        <v>22.989476293482355</v>
      </c>
      <c r="E43" s="89">
        <v>34.455661199624025</v>
      </c>
      <c r="F43" s="90">
        <f>+C43/$C$53*100</f>
        <v>13.930252043052594</v>
      </c>
      <c r="G43" s="91">
        <f>+D43/$D$53*100</f>
        <v>14.733600180530596</v>
      </c>
      <c r="H43" s="91">
        <f>+E43/$E$53*100</f>
        <v>20.969387707883076</v>
      </c>
      <c r="I43" s="93">
        <f>+E43/D43-1</f>
        <v>0.49875798647020053</v>
      </c>
      <c r="J43" s="93">
        <f>+E43/C43-1</f>
        <v>0.77328635317944561</v>
      </c>
    </row>
    <row r="44" spans="1:10" x14ac:dyDescent="0.25">
      <c r="A44" s="87" t="s">
        <v>13</v>
      </c>
      <c r="B44" s="88"/>
      <c r="C44" s="89">
        <v>1.6534232202078614</v>
      </c>
      <c r="D44" s="89">
        <v>1.4968969866065862</v>
      </c>
      <c r="E44" s="89">
        <v>2.5866249330261653</v>
      </c>
      <c r="F44" s="90">
        <f t="shared" ref="F44:F53" si="14">+C44/$C$53*100</f>
        <v>1.1853900845920848</v>
      </c>
      <c r="G44" s="91">
        <f t="shared" ref="G44:G53" si="15">+D44/$D$53*100</f>
        <v>0.95933815240302478</v>
      </c>
      <c r="H44" s="91">
        <f t="shared" ref="H44:H53" si="16">+E44/$E$53*100</f>
        <v>1.5741953335695849</v>
      </c>
      <c r="I44" s="93">
        <f t="shared" ref="I44:I51" si="17">+E44/D44-1</f>
        <v>0.72799127539828556</v>
      </c>
      <c r="J44" s="93">
        <f t="shared" ref="J44:J51" si="18">+E44/C44-1</f>
        <v>0.56440583476321682</v>
      </c>
    </row>
    <row r="45" spans="1:10" x14ac:dyDescent="0.25">
      <c r="A45" s="87" t="s">
        <v>14</v>
      </c>
      <c r="B45" s="88"/>
      <c r="C45" s="89">
        <v>3.3405785244067294</v>
      </c>
      <c r="D45" s="89">
        <v>2.7727892750122001</v>
      </c>
      <c r="E45" s="89">
        <v>4.6756410868148182</v>
      </c>
      <c r="F45" s="90">
        <f t="shared" si="14"/>
        <v>2.3949637402184143</v>
      </c>
      <c r="G45" s="91">
        <f t="shared" si="15"/>
        <v>1.777037808141595</v>
      </c>
      <c r="H45" s="91">
        <f t="shared" si="16"/>
        <v>2.8455506967138846</v>
      </c>
      <c r="I45" s="93">
        <f t="shared" si="17"/>
        <v>0.68625907816029241</v>
      </c>
      <c r="J45" s="93">
        <f t="shared" si="18"/>
        <v>0.3996501063076161</v>
      </c>
    </row>
    <row r="46" spans="1:10" x14ac:dyDescent="0.25">
      <c r="A46" s="87" t="s">
        <v>15</v>
      </c>
      <c r="B46" s="88"/>
      <c r="C46" s="89">
        <v>2.3854721668480705</v>
      </c>
      <c r="D46" s="89">
        <v>2.7295779207378716</v>
      </c>
      <c r="E46" s="89">
        <v>3.3936850122257547</v>
      </c>
      <c r="F46" s="90">
        <f t="shared" si="14"/>
        <v>1.7102185448300464</v>
      </c>
      <c r="G46" s="91">
        <f t="shared" si="15"/>
        <v>1.7493443187810864</v>
      </c>
      <c r="H46" s="91">
        <f t="shared" si="16"/>
        <v>2.0653644220465659</v>
      </c>
      <c r="I46" s="93">
        <f t="shared" si="17"/>
        <v>0.24330028699395356</v>
      </c>
      <c r="J46" s="93">
        <f t="shared" si="18"/>
        <v>0.42264707984827932</v>
      </c>
    </row>
    <row r="47" spans="1:10" x14ac:dyDescent="0.25">
      <c r="A47" s="87" t="s">
        <v>16</v>
      </c>
      <c r="B47" s="88"/>
      <c r="C47" s="89">
        <v>6.1203871663487854</v>
      </c>
      <c r="D47" s="89">
        <v>6.0352887808976297</v>
      </c>
      <c r="E47" s="89">
        <v>7.0504679454859733</v>
      </c>
      <c r="F47" s="90">
        <f t="shared" si="14"/>
        <v>4.3878942621493024</v>
      </c>
      <c r="G47" s="91">
        <f t="shared" si="15"/>
        <v>3.8679233374706037</v>
      </c>
      <c r="H47" s="91">
        <f t="shared" si="16"/>
        <v>4.290847736583574</v>
      </c>
      <c r="I47" s="93">
        <f t="shared" si="17"/>
        <v>0.1682072227929674</v>
      </c>
      <c r="J47" s="93">
        <f t="shared" si="18"/>
        <v>0.15196436987695372</v>
      </c>
    </row>
    <row r="48" spans="1:10" x14ac:dyDescent="0.25">
      <c r="A48" s="87" t="s">
        <v>17</v>
      </c>
      <c r="B48" s="88"/>
      <c r="C48" s="89">
        <v>27.627262871139713</v>
      </c>
      <c r="D48" s="89">
        <v>23.422976916812949</v>
      </c>
      <c r="E48" s="89">
        <v>26.650280551726674</v>
      </c>
      <c r="F48" s="90">
        <f t="shared" si="14"/>
        <v>19.806836550747722</v>
      </c>
      <c r="G48" s="91">
        <f t="shared" si="15"/>
        <v>15.011424032654382</v>
      </c>
      <c r="H48" s="91">
        <f t="shared" si="16"/>
        <v>16.219107280376633</v>
      </c>
      <c r="I48" s="93">
        <f t="shared" si="17"/>
        <v>0.13778366628526939</v>
      </c>
      <c r="J48" s="93">
        <f t="shared" si="18"/>
        <v>-3.5362979096768443E-2</v>
      </c>
    </row>
    <row r="49" spans="1:10" x14ac:dyDescent="0.25">
      <c r="A49" s="87" t="s">
        <v>18</v>
      </c>
      <c r="B49" s="88"/>
      <c r="C49" s="89">
        <v>29.007940186096544</v>
      </c>
      <c r="D49" s="89">
        <v>32.613363966413914</v>
      </c>
      <c r="E49" s="89">
        <v>29.631183052105257</v>
      </c>
      <c r="F49" s="90">
        <f t="shared" si="14"/>
        <v>20.796686686616322</v>
      </c>
      <c r="G49" s="91">
        <f t="shared" si="15"/>
        <v>20.901401105839629</v>
      </c>
      <c r="H49" s="91">
        <f t="shared" si="16"/>
        <v>18.033256191572644</v>
      </c>
      <c r="I49" s="93">
        <f t="shared" si="17"/>
        <v>-9.1440457273275544E-2</v>
      </c>
      <c r="J49" s="93">
        <f t="shared" si="18"/>
        <v>2.1485250659315502E-2</v>
      </c>
    </row>
    <row r="50" spans="1:10" x14ac:dyDescent="0.25">
      <c r="A50" s="87" t="s">
        <v>19</v>
      </c>
      <c r="B50" s="88"/>
      <c r="C50" s="89">
        <v>35.930304113367399</v>
      </c>
      <c r="D50" s="89">
        <v>47.803373161988901</v>
      </c>
      <c r="E50" s="89">
        <v>42.366555930015437</v>
      </c>
      <c r="F50" s="90">
        <f t="shared" si="14"/>
        <v>25.759542815063103</v>
      </c>
      <c r="G50" s="91">
        <f t="shared" si="15"/>
        <v>30.636443321204691</v>
      </c>
      <c r="H50" s="91">
        <f t="shared" si="16"/>
        <v>25.783883002480319</v>
      </c>
      <c r="I50" s="93">
        <f t="shared" si="17"/>
        <v>-0.11373292034329863</v>
      </c>
      <c r="J50" s="93">
        <f t="shared" si="18"/>
        <v>0.17913157084171516</v>
      </c>
    </row>
    <row r="51" spans="1:10" x14ac:dyDescent="0.25">
      <c r="A51" s="87" t="s">
        <v>20</v>
      </c>
      <c r="B51" s="88"/>
      <c r="C51" s="89">
        <v>13.98770261764108</v>
      </c>
      <c r="D51" s="89">
        <v>16.170600047891806</v>
      </c>
      <c r="E51" s="89">
        <v>13.504002730179124</v>
      </c>
      <c r="F51" s="90">
        <f t="shared" si="14"/>
        <v>10.028215272729753</v>
      </c>
      <c r="G51" s="91">
        <f t="shared" si="15"/>
        <v>10.363487742974479</v>
      </c>
      <c r="H51" s="91">
        <f t="shared" si="16"/>
        <v>8.2184076287738606</v>
      </c>
      <c r="I51" s="93">
        <f t="shared" si="17"/>
        <v>-0.16490404251018076</v>
      </c>
      <c r="J51" s="93">
        <f t="shared" si="18"/>
        <v>-3.4580366818202202E-2</v>
      </c>
    </row>
    <row r="52" spans="1:10" x14ac:dyDescent="0.25">
      <c r="A52" s="87" t="s">
        <v>21</v>
      </c>
      <c r="B52" s="88"/>
      <c r="C52" s="89">
        <v>0</v>
      </c>
      <c r="D52" s="89">
        <v>0</v>
      </c>
      <c r="E52" s="89">
        <v>0</v>
      </c>
      <c r="F52" s="90">
        <f t="shared" si="14"/>
        <v>0</v>
      </c>
      <c r="G52" s="91">
        <f t="shared" si="15"/>
        <v>0</v>
      </c>
      <c r="H52" s="91">
        <f t="shared" si="16"/>
        <v>0</v>
      </c>
      <c r="I52" s="93">
        <v>0</v>
      </c>
      <c r="J52" s="93">
        <v>0</v>
      </c>
    </row>
    <row r="53" spans="1:10" x14ac:dyDescent="0.25">
      <c r="A53" s="31" t="s">
        <v>23</v>
      </c>
      <c r="B53" s="32"/>
      <c r="C53" s="33">
        <v>139.48346976234711</v>
      </c>
      <c r="D53" s="33">
        <v>156.03434334984408</v>
      </c>
      <c r="E53" s="33">
        <v>164.314102441203</v>
      </c>
      <c r="F53" s="28">
        <f t="shared" si="14"/>
        <v>100</v>
      </c>
      <c r="G53" s="29">
        <f t="shared" si="15"/>
        <v>100</v>
      </c>
      <c r="H53" s="29">
        <f t="shared" si="16"/>
        <v>100</v>
      </c>
      <c r="I53" s="34">
        <f>+E53/D53-1</f>
        <v>5.3063696834964702E-2</v>
      </c>
      <c r="J53" s="34">
        <f>+E53/C53-1</f>
        <v>0.17801846140738031</v>
      </c>
    </row>
    <row r="54" spans="1:10" x14ac:dyDescent="0.25">
      <c r="A54" s="22" t="s">
        <v>9</v>
      </c>
    </row>
    <row r="55" spans="1:10" x14ac:dyDescent="0.25">
      <c r="A55" s="22" t="s">
        <v>10</v>
      </c>
    </row>
    <row r="57" spans="1:10" x14ac:dyDescent="0.25">
      <c r="A57" s="1" t="s">
        <v>62</v>
      </c>
    </row>
    <row r="58" spans="1:10" x14ac:dyDescent="0.25">
      <c r="A58" s="35"/>
      <c r="B58" s="36"/>
      <c r="C58" s="36"/>
      <c r="D58" s="36"/>
      <c r="E58" s="36"/>
      <c r="F58" s="36"/>
      <c r="G58" s="36"/>
      <c r="H58" s="36"/>
    </row>
    <row r="59" spans="1:10" ht="15" customHeight="1" x14ac:dyDescent="0.25">
      <c r="A59" s="80" t="s">
        <v>11</v>
      </c>
      <c r="B59" s="80"/>
      <c r="C59" s="56"/>
      <c r="D59" s="57" t="s">
        <v>0</v>
      </c>
      <c r="E59" s="57"/>
      <c r="F59" s="78" t="s">
        <v>1</v>
      </c>
      <c r="G59" s="79"/>
      <c r="H59" s="57"/>
      <c r="I59" s="76" t="s">
        <v>2</v>
      </c>
      <c r="J59" s="77"/>
    </row>
    <row r="60" spans="1:10" ht="15" customHeight="1" x14ac:dyDescent="0.25">
      <c r="A60" s="80"/>
      <c r="B60" s="80"/>
      <c r="C60" s="55">
        <v>2016</v>
      </c>
      <c r="D60" s="69">
        <v>2017</v>
      </c>
      <c r="E60" s="70"/>
      <c r="F60" s="55">
        <v>2016</v>
      </c>
      <c r="G60" s="69">
        <v>2017</v>
      </c>
      <c r="H60" s="70"/>
      <c r="I60" s="63" t="s">
        <v>55</v>
      </c>
      <c r="J60" s="63" t="s">
        <v>56</v>
      </c>
    </row>
    <row r="61" spans="1:10" x14ac:dyDescent="0.25">
      <c r="A61" s="80"/>
      <c r="B61" s="80"/>
      <c r="C61" s="37" t="s">
        <v>53</v>
      </c>
      <c r="D61" s="23" t="s">
        <v>51</v>
      </c>
      <c r="E61" s="23" t="s">
        <v>54</v>
      </c>
      <c r="F61" s="37" t="s">
        <v>53</v>
      </c>
      <c r="G61" s="23" t="s">
        <v>51</v>
      </c>
      <c r="H61" s="23" t="s">
        <v>54</v>
      </c>
      <c r="I61" s="63"/>
      <c r="J61" s="63"/>
    </row>
    <row r="62" spans="1:10" x14ac:dyDescent="0.25">
      <c r="A62" s="87" t="s">
        <v>12</v>
      </c>
      <c r="B62" s="88"/>
      <c r="C62" s="89">
        <v>1.8719290170299738</v>
      </c>
      <c r="D62" s="89">
        <v>3.2192716207916385</v>
      </c>
      <c r="E62" s="89">
        <v>4.231615647678483</v>
      </c>
      <c r="F62" s="94">
        <f>+C62/$C$72*100</f>
        <v>11.953587418040017</v>
      </c>
      <c r="G62" s="95">
        <f>+D62/$D$72*100</f>
        <v>12.311389319948303</v>
      </c>
      <c r="H62" s="95">
        <f>+E62/$E$72*100</f>
        <v>17.809517789595454</v>
      </c>
      <c r="I62" s="92">
        <f>+E62/D62-1</f>
        <v>0.31446368810529357</v>
      </c>
      <c r="J62" s="92">
        <f>+E62/C62-1</f>
        <v>1.2605641609169655</v>
      </c>
    </row>
    <row r="63" spans="1:10" x14ac:dyDescent="0.25">
      <c r="A63" s="87" t="s">
        <v>13</v>
      </c>
      <c r="B63" s="88"/>
      <c r="C63" s="89">
        <v>0.38448422560616269</v>
      </c>
      <c r="D63" s="89">
        <v>0.40203992843061109</v>
      </c>
      <c r="E63" s="89">
        <v>0.57818909353647263</v>
      </c>
      <c r="F63" s="94">
        <f t="shared" ref="F63:F72" si="19">+C63/$C$72*100</f>
        <v>2.4552030337842097</v>
      </c>
      <c r="G63" s="95">
        <f t="shared" ref="G63:G72" si="20">+D63/$D$72*100</f>
        <v>1.5375124140212348</v>
      </c>
      <c r="H63" s="95">
        <f t="shared" ref="H63:H72" si="21">+E63/$E$72*100</f>
        <v>2.4334130990221401</v>
      </c>
      <c r="I63" s="92">
        <f t="shared" ref="I63:I72" si="22">+E63/D63-1</f>
        <v>0.4381384848849994</v>
      </c>
      <c r="J63" s="92">
        <f>+E63/C63-1</f>
        <v>0.50380446070296503</v>
      </c>
    </row>
    <row r="64" spans="1:10" x14ac:dyDescent="0.25">
      <c r="A64" s="87" t="s">
        <v>14</v>
      </c>
      <c r="B64" s="88"/>
      <c r="C64" s="89">
        <v>0.50862741490033792</v>
      </c>
      <c r="D64" s="89">
        <v>1.0169039755578684</v>
      </c>
      <c r="E64" s="89">
        <v>1.2908099272452265</v>
      </c>
      <c r="F64" s="94">
        <f t="shared" si="19"/>
        <v>3.2479448803402708</v>
      </c>
      <c r="G64" s="95">
        <f t="shared" si="20"/>
        <v>3.8889234021879422</v>
      </c>
      <c r="H64" s="95">
        <f t="shared" si="21"/>
        <v>5.4326064265482525</v>
      </c>
      <c r="I64" s="92">
        <f t="shared" si="22"/>
        <v>0.26935281823152946</v>
      </c>
      <c r="J64" s="92">
        <f>+E64/C64-1</f>
        <v>1.5378300292723148</v>
      </c>
    </row>
    <row r="65" spans="1:10" x14ac:dyDescent="0.25">
      <c r="A65" s="87" t="s">
        <v>15</v>
      </c>
      <c r="B65" s="88"/>
      <c r="C65" s="89">
        <v>7.9660547905722545</v>
      </c>
      <c r="D65" s="89">
        <v>16.364750451861003</v>
      </c>
      <c r="E65" s="89">
        <v>13.590662469342529</v>
      </c>
      <c r="F65" s="94">
        <f t="shared" si="19"/>
        <v>50.868879882573651</v>
      </c>
      <c r="G65" s="95">
        <f t="shared" si="20"/>
        <v>62.583353524893724</v>
      </c>
      <c r="H65" s="95">
        <f t="shared" si="21"/>
        <v>57.198754606395056</v>
      </c>
      <c r="I65" s="92">
        <f t="shared" si="22"/>
        <v>-0.16951605774122902</v>
      </c>
      <c r="J65" s="92">
        <f t="shared" ref="J65:J70" si="23">+E65/C65-1</f>
        <v>0.70607192978724442</v>
      </c>
    </row>
    <row r="66" spans="1:10" x14ac:dyDescent="0.25">
      <c r="A66" s="87" t="s">
        <v>16</v>
      </c>
      <c r="B66" s="88"/>
      <c r="C66" s="89">
        <v>2.1380179096369276</v>
      </c>
      <c r="D66" s="89">
        <v>2.3949958688759736</v>
      </c>
      <c r="E66" s="89">
        <v>2.1771860374321439</v>
      </c>
      <c r="F66" s="94">
        <f t="shared" si="19"/>
        <v>13.652752722819175</v>
      </c>
      <c r="G66" s="95">
        <f t="shared" si="20"/>
        <v>9.1591297767378972</v>
      </c>
      <c r="H66" s="95">
        <f t="shared" si="21"/>
        <v>9.1630801786496949</v>
      </c>
      <c r="I66" s="92">
        <f t="shared" si="22"/>
        <v>-9.0943719057875794E-2</v>
      </c>
      <c r="J66" s="92">
        <f t="shared" si="23"/>
        <v>1.8319831475063664E-2</v>
      </c>
    </row>
    <row r="67" spans="1:10" x14ac:dyDescent="0.25">
      <c r="A67" s="87" t="s">
        <v>17</v>
      </c>
      <c r="B67" s="88"/>
      <c r="C67" s="89">
        <v>0.84074531376082529</v>
      </c>
      <c r="D67" s="89">
        <v>0.76550730012748525</v>
      </c>
      <c r="E67" s="89">
        <v>0.39587836520184871</v>
      </c>
      <c r="F67" s="94">
        <f t="shared" si="19"/>
        <v>5.3687519734550841</v>
      </c>
      <c r="G67" s="95">
        <f t="shared" si="20"/>
        <v>2.9275126517017691</v>
      </c>
      <c r="H67" s="95">
        <f t="shared" si="21"/>
        <v>1.6661255120006535</v>
      </c>
      <c r="I67" s="92">
        <f t="shared" si="22"/>
        <v>-0.4828548791945938</v>
      </c>
      <c r="J67" s="92">
        <f t="shared" si="23"/>
        <v>-0.52913402106161733</v>
      </c>
    </row>
    <row r="68" spans="1:10" x14ac:dyDescent="0.25">
      <c r="A68" s="87" t="s">
        <v>18</v>
      </c>
      <c r="B68" s="88"/>
      <c r="C68" s="89">
        <v>0.27711892060664844</v>
      </c>
      <c r="D68" s="89">
        <v>0.67099648105829091</v>
      </c>
      <c r="E68" s="89">
        <v>0.50550756799633245</v>
      </c>
      <c r="F68" s="94">
        <f t="shared" si="19"/>
        <v>1.7695998152324286</v>
      </c>
      <c r="G68" s="95">
        <f t="shared" si="20"/>
        <v>2.5660770148349679</v>
      </c>
      <c r="H68" s="95">
        <f t="shared" si="21"/>
        <v>2.1275197878486174</v>
      </c>
      <c r="I68" s="92">
        <f t="shared" si="22"/>
        <v>-0.24663156623556437</v>
      </c>
      <c r="J68" s="92">
        <f t="shared" si="23"/>
        <v>0.82415392961877987</v>
      </c>
    </row>
    <row r="69" spans="1:10" x14ac:dyDescent="0.25">
      <c r="A69" s="87" t="s">
        <v>19</v>
      </c>
      <c r="B69" s="88"/>
      <c r="C69" s="89">
        <v>1.0373254931975107</v>
      </c>
      <c r="D69" s="89">
        <v>0.45597887645689011</v>
      </c>
      <c r="E69" s="89">
        <v>0.35347245114035386</v>
      </c>
      <c r="F69" s="94">
        <f t="shared" si="19"/>
        <v>6.6240551063050113</v>
      </c>
      <c r="G69" s="95">
        <f t="shared" si="20"/>
        <v>1.7437899410155806</v>
      </c>
      <c r="H69" s="95">
        <f t="shared" si="21"/>
        <v>1.4876525731181782</v>
      </c>
      <c r="I69" s="92">
        <f t="shared" si="22"/>
        <v>-0.22480520613815669</v>
      </c>
      <c r="J69" s="92">
        <f t="shared" si="23"/>
        <v>-0.65924634701612272</v>
      </c>
    </row>
    <row r="70" spans="1:10" x14ac:dyDescent="0.25">
      <c r="A70" s="87" t="s">
        <v>20</v>
      </c>
      <c r="B70" s="88"/>
      <c r="C70" s="89">
        <v>0.63567371968525788</v>
      </c>
      <c r="D70" s="89">
        <v>0.85828280233947185</v>
      </c>
      <c r="E70" s="89">
        <v>0.63709518877140014</v>
      </c>
      <c r="F70" s="94">
        <f t="shared" si="19"/>
        <v>4.0592251674502062</v>
      </c>
      <c r="G70" s="95">
        <f t="shared" si="20"/>
        <v>3.2823119546585726</v>
      </c>
      <c r="H70" s="95">
        <f t="shared" si="21"/>
        <v>2.6813300268219487</v>
      </c>
      <c r="I70" s="92">
        <f t="shared" si="22"/>
        <v>-0.25770947869998984</v>
      </c>
      <c r="J70" s="92">
        <f t="shared" si="23"/>
        <v>2.2361614805250785E-3</v>
      </c>
    </row>
    <row r="71" spans="1:10" x14ac:dyDescent="0.25">
      <c r="A71" s="87" t="s">
        <v>21</v>
      </c>
      <c r="B71" s="88"/>
      <c r="C71" s="96">
        <v>0</v>
      </c>
      <c r="D71" s="96">
        <v>0</v>
      </c>
      <c r="E71" s="96">
        <v>0</v>
      </c>
      <c r="F71" s="94">
        <f t="shared" si="19"/>
        <v>0</v>
      </c>
      <c r="G71" s="95">
        <f t="shared" si="20"/>
        <v>0</v>
      </c>
      <c r="H71" s="95">
        <f t="shared" si="21"/>
        <v>0</v>
      </c>
      <c r="I71" s="92">
        <v>0</v>
      </c>
      <c r="J71" s="92">
        <v>0</v>
      </c>
    </row>
    <row r="72" spans="1:10" x14ac:dyDescent="0.25">
      <c r="A72" s="38" t="s">
        <v>24</v>
      </c>
      <c r="B72" s="39"/>
      <c r="C72" s="33">
        <v>15.659976804995891</v>
      </c>
      <c r="D72" s="33">
        <v>26.148727305499236</v>
      </c>
      <c r="E72" s="33">
        <v>23.760416748344792</v>
      </c>
      <c r="F72" s="40">
        <f t="shared" si="19"/>
        <v>100</v>
      </c>
      <c r="G72" s="41">
        <f t="shared" si="20"/>
        <v>100</v>
      </c>
      <c r="H72" s="41">
        <f t="shared" si="21"/>
        <v>100</v>
      </c>
      <c r="I72" s="30">
        <f t="shared" si="22"/>
        <v>-9.1335632868532302E-2</v>
      </c>
      <c r="J72" s="30">
        <f>+E72/C72-1</f>
        <v>0.51727023891661683</v>
      </c>
    </row>
    <row r="75" spans="1:10" x14ac:dyDescent="0.25">
      <c r="A75" s="1" t="s">
        <v>63</v>
      </c>
    </row>
    <row r="77" spans="1:10" x14ac:dyDescent="0.25">
      <c r="A77" s="72" t="s">
        <v>25</v>
      </c>
      <c r="B77" s="74" t="s">
        <v>26</v>
      </c>
      <c r="C77" s="67" t="s">
        <v>27</v>
      </c>
      <c r="D77" s="67"/>
      <c r="E77" s="67"/>
      <c r="F77" s="67"/>
      <c r="G77" s="67"/>
      <c r="H77" s="67"/>
      <c r="I77" s="67"/>
      <c r="J77" s="67"/>
    </row>
    <row r="78" spans="1:10" ht="20.25" customHeight="1" x14ac:dyDescent="0.25">
      <c r="A78" s="72"/>
      <c r="B78" s="75"/>
      <c r="C78" s="67" t="s">
        <v>0</v>
      </c>
      <c r="D78" s="67"/>
      <c r="E78" s="67"/>
      <c r="F78" s="67" t="s">
        <v>1</v>
      </c>
      <c r="G78" s="67"/>
      <c r="H78" s="67"/>
      <c r="I78" s="68" t="s">
        <v>28</v>
      </c>
      <c r="J78" s="68"/>
    </row>
    <row r="79" spans="1:10" ht="15" customHeight="1" x14ac:dyDescent="0.25">
      <c r="A79" s="72"/>
      <c r="B79" s="75"/>
      <c r="C79" s="55">
        <v>2016</v>
      </c>
      <c r="D79" s="69">
        <v>2017</v>
      </c>
      <c r="E79" s="70"/>
      <c r="F79" s="55">
        <v>2016</v>
      </c>
      <c r="G79" s="69">
        <v>2017</v>
      </c>
      <c r="H79" s="70"/>
      <c r="I79" s="63" t="s">
        <v>55</v>
      </c>
      <c r="J79" s="63" t="s">
        <v>56</v>
      </c>
    </row>
    <row r="80" spans="1:10" x14ac:dyDescent="0.25">
      <c r="A80" s="73"/>
      <c r="B80" s="75"/>
      <c r="C80" s="59" t="s">
        <v>53</v>
      </c>
      <c r="D80" s="60" t="s">
        <v>51</v>
      </c>
      <c r="E80" s="60" t="s">
        <v>54</v>
      </c>
      <c r="F80" s="37" t="s">
        <v>53</v>
      </c>
      <c r="G80" s="23" t="s">
        <v>51</v>
      </c>
      <c r="H80" s="23" t="s">
        <v>54</v>
      </c>
      <c r="I80" s="63"/>
      <c r="J80" s="63"/>
    </row>
    <row r="81" spans="1:10" x14ac:dyDescent="0.25">
      <c r="A81" s="97">
        <v>1</v>
      </c>
      <c r="B81" s="98" t="s">
        <v>29</v>
      </c>
      <c r="C81" s="95">
        <v>6.9644684676451734</v>
      </c>
      <c r="D81" s="95">
        <v>25.889027690056526</v>
      </c>
      <c r="E81" s="95">
        <v>23.469438336796202</v>
      </c>
      <c r="F81" s="90">
        <f>+C81/$C$92*100</f>
        <v>19.375675184702114</v>
      </c>
      <c r="G81" s="91">
        <f>+D81/$D$92*100</f>
        <v>40.826116771637345</v>
      </c>
      <c r="H81" s="91">
        <f>+E81/$E$92*100</f>
        <v>39.9591041921026</v>
      </c>
      <c r="I81" s="99">
        <f>+E81/D81-1</f>
        <v>-9.3460031880210126E-2</v>
      </c>
      <c r="J81" s="99">
        <f>+E81/C81-1</f>
        <v>2.3698822021850132</v>
      </c>
    </row>
    <row r="82" spans="1:10" x14ac:dyDescent="0.25">
      <c r="A82" s="97">
        <v>2</v>
      </c>
      <c r="B82" s="98" t="s">
        <v>31</v>
      </c>
      <c r="C82" s="95">
        <v>3.6834581060352112</v>
      </c>
      <c r="D82" s="95">
        <v>5.5865791809215706</v>
      </c>
      <c r="E82" s="95">
        <v>5.979680075970772</v>
      </c>
      <c r="F82" s="90">
        <f t="shared" ref="F82:F92" si="24">+C82/$C$92*100</f>
        <v>10.24765754207338</v>
      </c>
      <c r="G82" s="91">
        <f t="shared" ref="G82:G92" si="25">+D82/$D$92*100</f>
        <v>8.8098454961250869</v>
      </c>
      <c r="H82" s="91">
        <f t="shared" ref="H82:H92" si="26">+E82/$E$92*100</f>
        <v>10.181013101473905</v>
      </c>
      <c r="I82" s="99">
        <f t="shared" ref="I82:I92" si="27">+E82/D82-1</f>
        <v>7.0365223926595277E-2</v>
      </c>
      <c r="J82" s="99">
        <f t="shared" ref="J82:J92" si="28">+E82/C82-1</f>
        <v>0.62338756240318993</v>
      </c>
    </row>
    <row r="83" spans="1:10" x14ac:dyDescent="0.25">
      <c r="A83" s="97">
        <v>3</v>
      </c>
      <c r="B83" s="98" t="s">
        <v>32</v>
      </c>
      <c r="C83" s="95">
        <v>5.7933162122768271</v>
      </c>
      <c r="D83" s="95">
        <v>5.6819150521579269</v>
      </c>
      <c r="E83" s="95">
        <v>5.5727707036829353</v>
      </c>
      <c r="F83" s="90">
        <f t="shared" si="24"/>
        <v>16.117441509401846</v>
      </c>
      <c r="G83" s="91">
        <f t="shared" si="25"/>
        <v>8.9601869248654253</v>
      </c>
      <c r="H83" s="91">
        <f t="shared" si="26"/>
        <v>9.4882085370587372</v>
      </c>
      <c r="I83" s="99">
        <f t="shared" si="27"/>
        <v>-1.920907783257686E-2</v>
      </c>
      <c r="J83" s="99">
        <f t="shared" si="28"/>
        <v>-3.8068957486996124E-2</v>
      </c>
    </row>
    <row r="84" spans="1:10" x14ac:dyDescent="0.25">
      <c r="A84" s="97">
        <v>4</v>
      </c>
      <c r="B84" s="98" t="s">
        <v>37</v>
      </c>
      <c r="C84" s="95">
        <v>2.3138495739064688</v>
      </c>
      <c r="D84" s="95">
        <v>3.3207285193495584</v>
      </c>
      <c r="E84" s="95">
        <v>4.9314988287034893</v>
      </c>
      <c r="F84" s="90">
        <f t="shared" si="24"/>
        <v>6.437303575793468</v>
      </c>
      <c r="G84" s="91">
        <f t="shared" si="25"/>
        <v>5.2366760127473695</v>
      </c>
      <c r="H84" s="91">
        <f t="shared" si="26"/>
        <v>8.3963779913062453</v>
      </c>
      <c r="I84" s="99">
        <f t="shared" si="27"/>
        <v>0.48506534032159832</v>
      </c>
      <c r="J84" s="99">
        <f t="shared" si="28"/>
        <v>1.1312962105732947</v>
      </c>
    </row>
    <row r="85" spans="1:10" x14ac:dyDescent="0.25">
      <c r="A85" s="97">
        <v>5</v>
      </c>
      <c r="B85" s="98" t="s">
        <v>30</v>
      </c>
      <c r="C85" s="95">
        <v>4.0055032443654728</v>
      </c>
      <c r="D85" s="95">
        <v>5.7986734853746515</v>
      </c>
      <c r="E85" s="95">
        <v>4.8295142334428887</v>
      </c>
      <c r="F85" s="90">
        <f t="shared" si="24"/>
        <v>11.14361134301139</v>
      </c>
      <c r="G85" s="91">
        <f t="shared" si="25"/>
        <v>9.1443110057558883</v>
      </c>
      <c r="H85" s="91">
        <f t="shared" si="26"/>
        <v>8.2227388522042872</v>
      </c>
      <c r="I85" s="99">
        <f t="shared" si="27"/>
        <v>-0.16713464801495814</v>
      </c>
      <c r="J85" s="99">
        <f t="shared" si="28"/>
        <v>0.20571971580263959</v>
      </c>
    </row>
    <row r="86" spans="1:10" x14ac:dyDescent="0.25">
      <c r="A86" s="97">
        <v>6</v>
      </c>
      <c r="B86" s="98" t="s">
        <v>33</v>
      </c>
      <c r="C86" s="95">
        <v>3.1390600705578904</v>
      </c>
      <c r="D86" s="95">
        <v>2.9433693725842747</v>
      </c>
      <c r="E86" s="95">
        <v>4.3799382374133771</v>
      </c>
      <c r="F86" s="90">
        <f t="shared" si="24"/>
        <v>8.7331012545976439</v>
      </c>
      <c r="G86" s="91">
        <f t="shared" si="25"/>
        <v>4.6415934636796008</v>
      </c>
      <c r="H86" s="91">
        <f t="shared" si="26"/>
        <v>7.4572900242514697</v>
      </c>
      <c r="I86" s="99">
        <f t="shared" si="27"/>
        <v>0.48806951591257364</v>
      </c>
      <c r="J86" s="99">
        <f t="shared" si="28"/>
        <v>0.39530245964198807</v>
      </c>
    </row>
    <row r="87" spans="1:10" x14ac:dyDescent="0.25">
      <c r="A87" s="97">
        <v>7</v>
      </c>
      <c r="B87" s="98" t="s">
        <v>34</v>
      </c>
      <c r="C87" s="95">
        <v>2.1307093553680723</v>
      </c>
      <c r="D87" s="95">
        <v>1.9518816200460849</v>
      </c>
      <c r="E87" s="95">
        <v>2.2385536789446698</v>
      </c>
      <c r="F87" s="90">
        <f t="shared" si="24"/>
        <v>5.9277937109501657</v>
      </c>
      <c r="G87" s="91">
        <f t="shared" si="25"/>
        <v>3.0780509758201799</v>
      </c>
      <c r="H87" s="91">
        <f t="shared" si="26"/>
        <v>3.8113651640448887</v>
      </c>
      <c r="I87" s="99">
        <f t="shared" si="27"/>
        <v>0.14686959288638435</v>
      </c>
      <c r="J87" s="99">
        <v>0</v>
      </c>
    </row>
    <row r="88" spans="1:10" x14ac:dyDescent="0.25">
      <c r="A88" s="97">
        <v>8</v>
      </c>
      <c r="B88" s="98" t="s">
        <v>38</v>
      </c>
      <c r="C88" s="95">
        <v>1.8239314592906726</v>
      </c>
      <c r="D88" s="95">
        <v>1.3424340772046666</v>
      </c>
      <c r="E88" s="95">
        <v>1.7522987776473067</v>
      </c>
      <c r="F88" s="90">
        <f t="shared" si="24"/>
        <v>5.0743145264501335</v>
      </c>
      <c r="G88" s="91">
        <f t="shared" si="25"/>
        <v>2.1169729141752591</v>
      </c>
      <c r="H88" s="91">
        <f t="shared" si="26"/>
        <v>2.9834667718452601</v>
      </c>
      <c r="I88" s="99">
        <v>0</v>
      </c>
      <c r="J88" s="99">
        <v>0</v>
      </c>
    </row>
    <row r="89" spans="1:10" x14ac:dyDescent="0.25">
      <c r="A89" s="97">
        <v>9</v>
      </c>
      <c r="B89" s="98" t="s">
        <v>57</v>
      </c>
      <c r="C89" s="95">
        <v>0.22018581649374813</v>
      </c>
      <c r="D89" s="95">
        <v>0.69553250861972193</v>
      </c>
      <c r="E89" s="95">
        <v>0.87777591428006918</v>
      </c>
      <c r="F89" s="90">
        <f t="shared" si="24"/>
        <v>0.61257350513983932</v>
      </c>
      <c r="G89" s="91">
        <f t="shared" si="25"/>
        <v>1.0968311268902904</v>
      </c>
      <c r="H89" s="91">
        <f t="shared" si="26"/>
        <v>1.4945027108315321</v>
      </c>
      <c r="I89" s="99">
        <f t="shared" si="27"/>
        <v>0.26201996801272109</v>
      </c>
      <c r="J89" s="99">
        <f>+E89/C89-1</f>
        <v>2.9865234203447995</v>
      </c>
    </row>
    <row r="90" spans="1:10" x14ac:dyDescent="0.25">
      <c r="A90" s="97">
        <v>10</v>
      </c>
      <c r="B90" s="98" t="s">
        <v>52</v>
      </c>
      <c r="C90" s="95">
        <v>0.80828497393656173</v>
      </c>
      <c r="D90" s="95">
        <v>3.1406672522605636E-2</v>
      </c>
      <c r="E90" s="95">
        <v>0.80605578984230297</v>
      </c>
      <c r="F90" s="90">
        <f t="shared" si="24"/>
        <v>2.2487096013754448</v>
      </c>
      <c r="G90" s="91">
        <f t="shared" si="25"/>
        <v>4.9527255143264601E-2</v>
      </c>
      <c r="H90" s="91">
        <f t="shared" si="26"/>
        <v>1.3723919093733628</v>
      </c>
      <c r="I90" s="99">
        <v>0</v>
      </c>
      <c r="J90" s="99">
        <f t="shared" si="28"/>
        <v>-2.7579185140632623E-3</v>
      </c>
    </row>
    <row r="91" spans="1:10" x14ac:dyDescent="0.25">
      <c r="A91" s="100" t="s">
        <v>39</v>
      </c>
      <c r="B91" s="100"/>
      <c r="C91" s="101">
        <f t="shared" ref="C91:E91" si="29">C92-SUM(C81:C90)</f>
        <v>5.0616238252344203</v>
      </c>
      <c r="D91" s="101">
        <f t="shared" si="29"/>
        <v>10.171359384396816</v>
      </c>
      <c r="E91" s="101">
        <f t="shared" si="29"/>
        <v>3.896120261677126</v>
      </c>
      <c r="F91" s="90">
        <f t="shared" si="24"/>
        <v>14.081818246504573</v>
      </c>
      <c r="G91" s="91">
        <f t="shared" si="25"/>
        <v>16.039888053160293</v>
      </c>
      <c r="H91" s="91">
        <f t="shared" si="26"/>
        <v>6.6335407455077098</v>
      </c>
      <c r="I91" s="99">
        <f t="shared" si="27"/>
        <v>-0.61695186312520855</v>
      </c>
      <c r="J91" s="99">
        <f t="shared" si="28"/>
        <v>-0.23026277807267037</v>
      </c>
    </row>
    <row r="92" spans="1:10" x14ac:dyDescent="0.25">
      <c r="A92" s="62" t="s">
        <v>40</v>
      </c>
      <c r="B92" s="62"/>
      <c r="C92" s="29">
        <v>35.944391105110519</v>
      </c>
      <c r="D92" s="29">
        <v>63.412907563234398</v>
      </c>
      <c r="E92" s="29">
        <v>58.73364483840114</v>
      </c>
      <c r="F92" s="28">
        <f t="shared" si="24"/>
        <v>100</v>
      </c>
      <c r="G92" s="29">
        <f t="shared" si="25"/>
        <v>100</v>
      </c>
      <c r="H92" s="29">
        <f t="shared" si="26"/>
        <v>100</v>
      </c>
      <c r="I92" s="42">
        <f t="shared" si="27"/>
        <v>-7.379038282020367E-2</v>
      </c>
      <c r="J92" s="42">
        <f t="shared" si="28"/>
        <v>0.63401418225861894</v>
      </c>
    </row>
    <row r="93" spans="1:10" x14ac:dyDescent="0.25">
      <c r="A93" s="22" t="s">
        <v>9</v>
      </c>
      <c r="B93" s="44"/>
      <c r="C93" s="45"/>
      <c r="D93" s="45"/>
      <c r="E93" s="45"/>
      <c r="F93" s="45"/>
      <c r="G93" s="45"/>
      <c r="H93" s="45"/>
      <c r="I93" s="46"/>
      <c r="J93" s="46"/>
    </row>
    <row r="94" spans="1:10" x14ac:dyDescent="0.25">
      <c r="A94" s="22" t="s">
        <v>10</v>
      </c>
      <c r="B94" s="47"/>
      <c r="C94" s="47"/>
      <c r="D94" s="47"/>
      <c r="E94" s="47"/>
      <c r="F94" s="47"/>
      <c r="G94" s="47"/>
      <c r="H94" s="47"/>
      <c r="I94" s="47"/>
      <c r="J94" s="48"/>
    </row>
    <row r="95" spans="1:10" x14ac:dyDescent="0.25">
      <c r="A95" s="22"/>
      <c r="B95" s="47"/>
      <c r="C95" s="47"/>
      <c r="D95" s="47"/>
      <c r="E95" s="47"/>
      <c r="F95" s="47"/>
      <c r="G95" s="47"/>
      <c r="H95" s="47"/>
      <c r="I95" s="47"/>
      <c r="J95" s="48"/>
    </row>
    <row r="96" spans="1:10" x14ac:dyDescent="0.25">
      <c r="A96" s="1" t="s">
        <v>64</v>
      </c>
      <c r="B96" s="47"/>
      <c r="C96" s="47"/>
      <c r="D96" s="47"/>
      <c r="E96" s="47"/>
      <c r="F96" s="47"/>
      <c r="G96" s="47"/>
      <c r="H96" s="47"/>
      <c r="I96" s="47"/>
      <c r="J96" s="48"/>
    </row>
    <row r="97" spans="1:10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8"/>
    </row>
    <row r="98" spans="1:10" x14ac:dyDescent="0.25">
      <c r="A98" s="71" t="s">
        <v>25</v>
      </c>
      <c r="B98" s="65" t="s">
        <v>26</v>
      </c>
      <c r="C98" s="67" t="s">
        <v>41</v>
      </c>
      <c r="D98" s="67"/>
      <c r="E98" s="67"/>
      <c r="F98" s="67"/>
      <c r="G98" s="67"/>
      <c r="H98" s="67"/>
      <c r="I98" s="67"/>
      <c r="J98" s="67"/>
    </row>
    <row r="99" spans="1:10" ht="15" customHeight="1" x14ac:dyDescent="0.25">
      <c r="A99" s="71"/>
      <c r="B99" s="66"/>
      <c r="C99" s="67" t="s">
        <v>0</v>
      </c>
      <c r="D99" s="67"/>
      <c r="E99" s="67"/>
      <c r="F99" s="67" t="s">
        <v>1</v>
      </c>
      <c r="G99" s="67"/>
      <c r="H99" s="67"/>
      <c r="I99" s="68" t="s">
        <v>28</v>
      </c>
      <c r="J99" s="68"/>
    </row>
    <row r="100" spans="1:10" ht="15" customHeight="1" x14ac:dyDescent="0.25">
      <c r="A100" s="71"/>
      <c r="B100" s="66"/>
      <c r="C100" s="55">
        <v>2016</v>
      </c>
      <c r="D100" s="69">
        <v>2017</v>
      </c>
      <c r="E100" s="70"/>
      <c r="F100" s="55">
        <v>2016</v>
      </c>
      <c r="G100" s="69">
        <v>2017</v>
      </c>
      <c r="H100" s="70"/>
      <c r="I100" s="63" t="s">
        <v>55</v>
      </c>
      <c r="J100" s="63" t="s">
        <v>56</v>
      </c>
    </row>
    <row r="101" spans="1:10" x14ac:dyDescent="0.25">
      <c r="A101" s="71"/>
      <c r="B101" s="66"/>
      <c r="C101" s="59" t="s">
        <v>53</v>
      </c>
      <c r="D101" s="60" t="s">
        <v>51</v>
      </c>
      <c r="E101" s="60" t="s">
        <v>54</v>
      </c>
      <c r="F101" s="37" t="s">
        <v>53</v>
      </c>
      <c r="G101" s="23" t="s">
        <v>51</v>
      </c>
      <c r="H101" s="23" t="s">
        <v>54</v>
      </c>
      <c r="I101" s="63"/>
      <c r="J101" s="63"/>
    </row>
    <row r="102" spans="1:10" x14ac:dyDescent="0.25">
      <c r="A102" s="102">
        <v>1</v>
      </c>
      <c r="B102" s="98" t="s">
        <v>31</v>
      </c>
      <c r="C102" s="103">
        <v>13.042588363018341</v>
      </c>
      <c r="D102" s="103">
        <v>18.751469236998613</v>
      </c>
      <c r="E102" s="103">
        <v>17.515985563559777</v>
      </c>
      <c r="F102" s="90">
        <f>+C102/$C$113*100</f>
        <v>83.286128232689705</v>
      </c>
      <c r="G102" s="91">
        <f>+D102/$D$113*100</f>
        <v>71.710829433197944</v>
      </c>
      <c r="H102" s="91">
        <f>+E102/$E$113*100</f>
        <v>73.719184932983069</v>
      </c>
      <c r="I102" s="104">
        <f>+E102/D102-1</f>
        <v>-6.5887299700286839E-2</v>
      </c>
      <c r="J102" s="104">
        <f>+E102/C102-1</f>
        <v>0.34298385228698525</v>
      </c>
    </row>
    <row r="103" spans="1:10" x14ac:dyDescent="0.25">
      <c r="A103" s="102">
        <v>2</v>
      </c>
      <c r="B103" s="98" t="s">
        <v>43</v>
      </c>
      <c r="C103" s="103">
        <v>0</v>
      </c>
      <c r="D103" s="103">
        <v>3.8529747468392266</v>
      </c>
      <c r="E103" s="103">
        <v>2.0739411995681252</v>
      </c>
      <c r="F103" s="90">
        <f t="shared" ref="F103:F113" si="30">+C103/$C$113*100</f>
        <v>0</v>
      </c>
      <c r="G103" s="91">
        <f t="shared" ref="G103:G113" si="31">+D103/$D$113*100</f>
        <v>14.734846181324176</v>
      </c>
      <c r="H103" s="91">
        <f t="shared" ref="H103:H113" si="32">+E103/$E$113*100</f>
        <v>8.7285556542799316</v>
      </c>
      <c r="I103" s="104">
        <f t="shared" ref="I103:I112" si="33">+E103/D103-1</f>
        <v>-0.46172987474951011</v>
      </c>
      <c r="J103" s="104">
        <v>0</v>
      </c>
    </row>
    <row r="104" spans="1:10" x14ac:dyDescent="0.25">
      <c r="A104" s="102">
        <v>3</v>
      </c>
      <c r="B104" s="98" t="s">
        <v>34</v>
      </c>
      <c r="C104" s="103">
        <v>0</v>
      </c>
      <c r="D104" s="103">
        <v>0.79538901035428389</v>
      </c>
      <c r="E104" s="103">
        <v>1.670409763543371</v>
      </c>
      <c r="F104" s="90">
        <f t="shared" si="30"/>
        <v>0</v>
      </c>
      <c r="G104" s="91">
        <f t="shared" si="31"/>
        <v>3.0417886157962601</v>
      </c>
      <c r="H104" s="91">
        <f t="shared" si="32"/>
        <v>7.0302208131923267</v>
      </c>
      <c r="I104" s="104">
        <v>0</v>
      </c>
      <c r="J104" s="104">
        <v>0</v>
      </c>
    </row>
    <row r="105" spans="1:10" x14ac:dyDescent="0.25">
      <c r="A105" s="102">
        <v>4</v>
      </c>
      <c r="B105" s="98" t="s">
        <v>42</v>
      </c>
      <c r="C105" s="103">
        <v>1.5990659941860419</v>
      </c>
      <c r="D105" s="103">
        <v>1.3720158692900621</v>
      </c>
      <c r="E105" s="103">
        <v>1.1630415943698649</v>
      </c>
      <c r="F105" s="90">
        <f t="shared" si="30"/>
        <v>10.211164512554728</v>
      </c>
      <c r="G105" s="91">
        <f t="shared" si="31"/>
        <v>5.2469699701274521</v>
      </c>
      <c r="H105" s="91">
        <f t="shared" si="32"/>
        <v>4.8948703496578405</v>
      </c>
      <c r="I105" s="104">
        <f t="shared" si="33"/>
        <v>-0.15231184973708012</v>
      </c>
      <c r="J105" s="104">
        <f t="shared" ref="J105:J113" si="34">+E105/C105-1</f>
        <v>-0.27267442457127766</v>
      </c>
    </row>
    <row r="106" spans="1:10" x14ac:dyDescent="0.25">
      <c r="A106" s="102">
        <v>5</v>
      </c>
      <c r="B106" s="98" t="s">
        <v>36</v>
      </c>
      <c r="C106" s="103">
        <v>0</v>
      </c>
      <c r="D106" s="103">
        <v>0.27785626004990344</v>
      </c>
      <c r="E106" s="103">
        <v>0.48950337823564183</v>
      </c>
      <c r="F106" s="90">
        <f t="shared" si="30"/>
        <v>0</v>
      </c>
      <c r="G106" s="91">
        <f t="shared" si="31"/>
        <v>1.0625995552428611</v>
      </c>
      <c r="H106" s="91">
        <f t="shared" si="32"/>
        <v>2.0601632682631368</v>
      </c>
      <c r="I106" s="104">
        <v>0</v>
      </c>
      <c r="J106" s="104">
        <v>0</v>
      </c>
    </row>
    <row r="107" spans="1:10" x14ac:dyDescent="0.25">
      <c r="A107" s="102">
        <v>6</v>
      </c>
      <c r="B107" s="98" t="s">
        <v>29</v>
      </c>
      <c r="C107" s="103">
        <v>0.11043732990002336</v>
      </c>
      <c r="D107" s="103">
        <v>0.15224421728913823</v>
      </c>
      <c r="E107" s="103">
        <v>0.23721287610744396</v>
      </c>
      <c r="F107" s="90">
        <f t="shared" si="30"/>
        <v>0.70522026485244427</v>
      </c>
      <c r="G107" s="91">
        <f t="shared" si="31"/>
        <v>0.58222419588704166</v>
      </c>
      <c r="H107" s="91">
        <f t="shared" si="32"/>
        <v>0.99835317965948045</v>
      </c>
      <c r="I107" s="104">
        <v>0</v>
      </c>
      <c r="J107" s="104">
        <f t="shared" si="34"/>
        <v>1.1479410659619158</v>
      </c>
    </row>
    <row r="108" spans="1:10" x14ac:dyDescent="0.25">
      <c r="A108" s="102">
        <v>7</v>
      </c>
      <c r="B108" s="98" t="s">
        <v>30</v>
      </c>
      <c r="C108" s="103">
        <v>0.16231216648553165</v>
      </c>
      <c r="D108" s="103">
        <v>0.11753414303040652</v>
      </c>
      <c r="E108" s="103">
        <v>0.15000116180389744</v>
      </c>
      <c r="F108" s="90">
        <f t="shared" si="30"/>
        <v>1.0364776941032909</v>
      </c>
      <c r="G108" s="91">
        <f t="shared" si="31"/>
        <v>0.44948322592238887</v>
      </c>
      <c r="H108" s="91">
        <f t="shared" si="32"/>
        <v>0.63130694799091391</v>
      </c>
      <c r="I108" s="104">
        <v>0</v>
      </c>
      <c r="J108" s="104">
        <v>0</v>
      </c>
    </row>
    <row r="109" spans="1:10" x14ac:dyDescent="0.25">
      <c r="A109" s="102">
        <v>8</v>
      </c>
      <c r="B109" s="98" t="s">
        <v>58</v>
      </c>
      <c r="C109" s="103">
        <v>0</v>
      </c>
      <c r="D109" s="103">
        <v>5.6022483581200648E-2</v>
      </c>
      <c r="E109" s="103">
        <v>0.14437022574352362</v>
      </c>
      <c r="F109" s="90">
        <f t="shared" si="30"/>
        <v>0</v>
      </c>
      <c r="G109" s="91">
        <f t="shared" si="31"/>
        <v>0.21424554597507611</v>
      </c>
      <c r="H109" s="91">
        <f t="shared" si="32"/>
        <v>0.60760813782267009</v>
      </c>
      <c r="I109" s="104">
        <v>0</v>
      </c>
      <c r="J109" s="104">
        <v>0</v>
      </c>
    </row>
    <row r="110" spans="1:10" x14ac:dyDescent="0.25">
      <c r="A110" s="102">
        <v>9</v>
      </c>
      <c r="B110" s="98" t="s">
        <v>35</v>
      </c>
      <c r="C110" s="103">
        <v>0.32309745520300698</v>
      </c>
      <c r="D110" s="103">
        <v>0.31244079485227666</v>
      </c>
      <c r="E110" s="103">
        <v>0.11562712312242411</v>
      </c>
      <c r="F110" s="90">
        <f t="shared" si="30"/>
        <v>2.0632051964465972</v>
      </c>
      <c r="G110" s="91">
        <f t="shared" si="31"/>
        <v>1.1948604274387322</v>
      </c>
      <c r="H110" s="91">
        <f t="shared" si="32"/>
        <v>0.48663760550613649</v>
      </c>
      <c r="I110" s="104">
        <v>0</v>
      </c>
      <c r="J110" s="104">
        <f t="shared" si="34"/>
        <v>-0.64212926700467554</v>
      </c>
    </row>
    <row r="111" spans="1:10" x14ac:dyDescent="0.25">
      <c r="A111" s="102">
        <v>10</v>
      </c>
      <c r="B111" s="98" t="s">
        <v>38</v>
      </c>
      <c r="C111" s="103">
        <v>4.8474144855227053E-4</v>
      </c>
      <c r="D111" s="103">
        <v>0.28310705719617824</v>
      </c>
      <c r="E111" s="103">
        <v>7.0103259139014176E-2</v>
      </c>
      <c r="F111" s="90">
        <f t="shared" si="30"/>
        <v>3.0954161336792458E-3</v>
      </c>
      <c r="G111" s="91">
        <f t="shared" si="31"/>
        <v>1.0826800627372755</v>
      </c>
      <c r="H111" s="91">
        <f t="shared" si="32"/>
        <v>0.29504221193383628</v>
      </c>
      <c r="I111" s="104">
        <f t="shared" si="33"/>
        <v>-0.75237897693791389</v>
      </c>
      <c r="J111" s="104">
        <v>0</v>
      </c>
    </row>
    <row r="112" spans="1:10" x14ac:dyDescent="0.25">
      <c r="A112" s="105" t="s">
        <v>39</v>
      </c>
      <c r="B112" s="106"/>
      <c r="C112" s="101">
        <f t="shared" ref="C112:E112" si="35">C113-SUM(C102:C111)</f>
        <v>0.42199075475439507</v>
      </c>
      <c r="D112" s="101">
        <f t="shared" si="35"/>
        <v>0.17767348601794097</v>
      </c>
      <c r="E112" s="101">
        <f t="shared" si="35"/>
        <v>0.13022060315170947</v>
      </c>
      <c r="F112" s="91">
        <f t="shared" si="30"/>
        <v>2.6947086832195715</v>
      </c>
      <c r="G112" s="91">
        <f t="shared" si="31"/>
        <v>0.67947278635077268</v>
      </c>
      <c r="H112" s="91">
        <f t="shared" si="32"/>
        <v>0.54805689871067154</v>
      </c>
      <c r="I112" s="104">
        <f t="shared" si="33"/>
        <v>-0.26707914573950464</v>
      </c>
      <c r="J112" s="104">
        <f t="shared" si="34"/>
        <v>-0.69141361111690758</v>
      </c>
    </row>
    <row r="113" spans="1:10" x14ac:dyDescent="0.25">
      <c r="A113" s="62" t="s">
        <v>40</v>
      </c>
      <c r="B113" s="62"/>
      <c r="C113" s="29">
        <v>15.659976804995891</v>
      </c>
      <c r="D113" s="29">
        <v>26.148727305499236</v>
      </c>
      <c r="E113" s="29">
        <v>23.760416748344792</v>
      </c>
      <c r="F113" s="29">
        <f t="shared" si="30"/>
        <v>100</v>
      </c>
      <c r="G113" s="29">
        <f t="shared" si="31"/>
        <v>100</v>
      </c>
      <c r="H113" s="29">
        <f t="shared" si="32"/>
        <v>100</v>
      </c>
      <c r="I113" s="43">
        <f>+E113/D113-1</f>
        <v>-9.1335632868532302E-2</v>
      </c>
      <c r="J113" s="43">
        <f t="shared" si="34"/>
        <v>0.51727023891661683</v>
      </c>
    </row>
    <row r="114" spans="1:10" x14ac:dyDescent="0.25">
      <c r="A114" s="22" t="s">
        <v>9</v>
      </c>
      <c r="B114" s="44"/>
      <c r="C114" s="45"/>
      <c r="D114" s="45"/>
      <c r="E114" s="45"/>
      <c r="F114" s="49"/>
      <c r="G114" s="49"/>
      <c r="H114" s="49"/>
      <c r="I114" s="50"/>
      <c r="J114" s="50"/>
    </row>
    <row r="115" spans="1:10" x14ac:dyDescent="0.25">
      <c r="A115" s="22" t="s">
        <v>10</v>
      </c>
      <c r="B115" s="44"/>
      <c r="C115" s="45"/>
      <c r="D115" s="45"/>
      <c r="E115" s="45"/>
      <c r="F115" s="49"/>
      <c r="G115" s="49"/>
      <c r="H115" s="49"/>
      <c r="I115" s="50"/>
      <c r="J115" s="50"/>
    </row>
    <row r="116" spans="1:10" x14ac:dyDescent="0.25">
      <c r="A116" s="22"/>
      <c r="B116" s="44"/>
      <c r="C116" s="45"/>
      <c r="D116" s="45"/>
      <c r="E116" s="45"/>
      <c r="F116" s="49"/>
      <c r="G116" s="49"/>
      <c r="H116" s="49"/>
      <c r="I116" s="50"/>
      <c r="J116" s="50"/>
    </row>
    <row r="117" spans="1:10" x14ac:dyDescent="0.25">
      <c r="A117" s="1" t="s">
        <v>65</v>
      </c>
      <c r="B117" s="44"/>
      <c r="C117" s="45"/>
      <c r="D117" s="45"/>
      <c r="E117" s="45"/>
      <c r="F117" s="49"/>
      <c r="G117" s="49"/>
      <c r="H117" s="49"/>
      <c r="I117" s="50"/>
      <c r="J117" s="50"/>
    </row>
    <row r="118" spans="1:10" x14ac:dyDescent="0.25">
      <c r="A118" s="44"/>
      <c r="B118" s="44"/>
      <c r="C118" s="45"/>
      <c r="D118" s="45"/>
      <c r="E118" s="45"/>
      <c r="F118" s="49"/>
      <c r="G118" s="49"/>
      <c r="H118" s="49"/>
      <c r="I118" s="50"/>
      <c r="J118" s="50"/>
    </row>
    <row r="119" spans="1:10" x14ac:dyDescent="0.25">
      <c r="A119" s="64" t="s">
        <v>25</v>
      </c>
      <c r="B119" s="65" t="s">
        <v>26</v>
      </c>
      <c r="C119" s="67" t="s">
        <v>44</v>
      </c>
      <c r="D119" s="67"/>
      <c r="E119" s="67"/>
      <c r="F119" s="67"/>
      <c r="G119" s="67"/>
      <c r="H119" s="67"/>
      <c r="I119" s="67"/>
      <c r="J119" s="67"/>
    </row>
    <row r="120" spans="1:10" ht="15" customHeight="1" x14ac:dyDescent="0.25">
      <c r="A120" s="64"/>
      <c r="B120" s="66"/>
      <c r="C120" s="67" t="s">
        <v>0</v>
      </c>
      <c r="D120" s="67"/>
      <c r="E120" s="67"/>
      <c r="F120" s="67" t="s">
        <v>1</v>
      </c>
      <c r="G120" s="67"/>
      <c r="H120" s="67"/>
      <c r="I120" s="68" t="s">
        <v>28</v>
      </c>
      <c r="J120" s="68"/>
    </row>
    <row r="121" spans="1:10" ht="15" customHeight="1" x14ac:dyDescent="0.25">
      <c r="A121" s="64"/>
      <c r="B121" s="66"/>
      <c r="C121" s="55">
        <v>2016</v>
      </c>
      <c r="D121" s="69">
        <v>2017</v>
      </c>
      <c r="E121" s="70"/>
      <c r="F121" s="55">
        <v>2016</v>
      </c>
      <c r="G121" s="69">
        <v>2017</v>
      </c>
      <c r="H121" s="70"/>
      <c r="I121" s="63" t="s">
        <v>55</v>
      </c>
      <c r="J121" s="63" t="s">
        <v>56</v>
      </c>
    </row>
    <row r="122" spans="1:10" x14ac:dyDescent="0.25">
      <c r="A122" s="64"/>
      <c r="B122" s="66"/>
      <c r="C122" s="37" t="s">
        <v>53</v>
      </c>
      <c r="D122" s="23" t="s">
        <v>51</v>
      </c>
      <c r="E122" s="23" t="s">
        <v>54</v>
      </c>
      <c r="F122" s="37" t="s">
        <v>53</v>
      </c>
      <c r="G122" s="23" t="s">
        <v>51</v>
      </c>
      <c r="H122" s="23" t="s">
        <v>54</v>
      </c>
      <c r="I122" s="63"/>
      <c r="J122" s="63"/>
    </row>
    <row r="123" spans="1:10" x14ac:dyDescent="0.25">
      <c r="A123" s="102">
        <v>1</v>
      </c>
      <c r="B123" s="107" t="s">
        <v>45</v>
      </c>
      <c r="C123" s="108">
        <v>25.428033257954965</v>
      </c>
      <c r="D123" s="89">
        <v>33.838323329998069</v>
      </c>
      <c r="E123" s="89">
        <v>35.300720920938915</v>
      </c>
      <c r="F123" s="90">
        <f>+C123/$C$134*100</f>
        <v>18.23014103483332</v>
      </c>
      <c r="G123" s="91">
        <f>+D123/$D$134*100</f>
        <v>21.686458636948455</v>
      </c>
      <c r="H123" s="91">
        <f>+E123/$E$134*100</f>
        <v>21.483683017147399</v>
      </c>
      <c r="I123" s="99">
        <f>+E123/D123-1</f>
        <v>4.3217200115952981E-2</v>
      </c>
      <c r="J123" s="99">
        <f>+E123/C123-1</f>
        <v>0.38825997916670785</v>
      </c>
    </row>
    <row r="124" spans="1:10" x14ac:dyDescent="0.25">
      <c r="A124" s="102">
        <v>2</v>
      </c>
      <c r="B124" s="107" t="s">
        <v>35</v>
      </c>
      <c r="C124" s="108">
        <v>17.678335140456266</v>
      </c>
      <c r="D124" s="89">
        <v>18.79600103352999</v>
      </c>
      <c r="E124" s="89">
        <v>16.606690291993903</v>
      </c>
      <c r="F124" s="90">
        <f t="shared" ref="F124:F134" si="36">+C124/$C$134*100</f>
        <v>12.674143517204392</v>
      </c>
      <c r="G124" s="91">
        <f t="shared" ref="G124:G134" si="37">+D124/$D$134*100</f>
        <v>12.046066673531953</v>
      </c>
      <c r="H124" s="91">
        <f t="shared" ref="H124:H134" si="38">+E124/$E$134*100</f>
        <v>10.106673770096101</v>
      </c>
      <c r="I124" s="99">
        <f t="shared" ref="I124:I134" si="39">+E124/D124-1</f>
        <v>-0.11647747505602912</v>
      </c>
      <c r="J124" s="99">
        <f t="shared" ref="J124:J134" si="40">+E124/C124-1</f>
        <v>-6.0619104680844083E-2</v>
      </c>
    </row>
    <row r="125" spans="1:10" x14ac:dyDescent="0.25">
      <c r="A125" s="102">
        <v>3</v>
      </c>
      <c r="B125" s="107" t="s">
        <v>46</v>
      </c>
      <c r="C125" s="108">
        <v>10.764869109220333</v>
      </c>
      <c r="D125" s="89">
        <v>11.805418356456867</v>
      </c>
      <c r="E125" s="89">
        <v>12.760972402067196</v>
      </c>
      <c r="F125" s="90">
        <f t="shared" si="36"/>
        <v>7.7176665647632596</v>
      </c>
      <c r="G125" s="91">
        <f t="shared" si="37"/>
        <v>7.5659102368175297</v>
      </c>
      <c r="H125" s="91">
        <f t="shared" si="38"/>
        <v>7.7662064378396813</v>
      </c>
      <c r="I125" s="99">
        <f t="shared" si="39"/>
        <v>8.0941989242397039E-2</v>
      </c>
      <c r="J125" s="99">
        <f t="shared" si="40"/>
        <v>0.18542754887164947</v>
      </c>
    </row>
    <row r="126" spans="1:10" x14ac:dyDescent="0.25">
      <c r="A126" s="102">
        <v>4</v>
      </c>
      <c r="B126" s="107" t="s">
        <v>47</v>
      </c>
      <c r="C126" s="108">
        <v>1.503035200199605</v>
      </c>
      <c r="D126" s="89">
        <v>9.8513085876398403</v>
      </c>
      <c r="E126" s="89">
        <v>10.735690104087606</v>
      </c>
      <c r="F126" s="90">
        <f t="shared" si="36"/>
        <v>1.0775722763138074</v>
      </c>
      <c r="G126" s="91">
        <f t="shared" si="37"/>
        <v>6.3135514760056726</v>
      </c>
      <c r="H126" s="91">
        <f t="shared" si="38"/>
        <v>6.533638893185806</v>
      </c>
      <c r="I126" s="99">
        <f t="shared" si="39"/>
        <v>8.977299904678393E-2</v>
      </c>
      <c r="J126" s="99">
        <f t="shared" si="40"/>
        <v>6.1426737728177576</v>
      </c>
    </row>
    <row r="127" spans="1:10" x14ac:dyDescent="0.25">
      <c r="A127" s="102">
        <v>5</v>
      </c>
      <c r="B127" s="107" t="s">
        <v>30</v>
      </c>
      <c r="C127" s="108">
        <v>7.3538591604115711</v>
      </c>
      <c r="D127" s="89">
        <v>9.6685540793099243</v>
      </c>
      <c r="E127" s="89">
        <v>9.5072426722234784</v>
      </c>
      <c r="F127" s="90">
        <f t="shared" si="36"/>
        <v>5.2722083648629665</v>
      </c>
      <c r="G127" s="91">
        <f t="shared" si="37"/>
        <v>6.1964269350831893</v>
      </c>
      <c r="H127" s="91">
        <f t="shared" si="38"/>
        <v>5.786017469575067</v>
      </c>
      <c r="I127" s="99">
        <f t="shared" si="39"/>
        <v>-1.6684129370661771E-2</v>
      </c>
      <c r="J127" s="99">
        <f t="shared" si="40"/>
        <v>0.29282359980516537</v>
      </c>
    </row>
    <row r="128" spans="1:10" x14ac:dyDescent="0.25">
      <c r="A128" s="102">
        <v>6</v>
      </c>
      <c r="B128" s="107" t="s">
        <v>29</v>
      </c>
      <c r="C128" s="108">
        <v>12.069367602483094</v>
      </c>
      <c r="D128" s="89">
        <v>6.4213660425862127</v>
      </c>
      <c r="E128" s="89">
        <v>8.102507016524557</v>
      </c>
      <c r="F128" s="90">
        <f t="shared" si="36"/>
        <v>8.6529017546286777</v>
      </c>
      <c r="G128" s="91">
        <f t="shared" si="37"/>
        <v>4.1153542897853512</v>
      </c>
      <c r="H128" s="91">
        <f t="shared" si="38"/>
        <v>4.9311087095667281</v>
      </c>
      <c r="I128" s="99">
        <f t="shared" si="39"/>
        <v>0.26180425828228637</v>
      </c>
      <c r="J128" s="99">
        <f t="shared" si="40"/>
        <v>-0.32867178435615918</v>
      </c>
    </row>
    <row r="129" spans="1:10" x14ac:dyDescent="0.25">
      <c r="A129" s="102">
        <v>7</v>
      </c>
      <c r="B129" s="107" t="s">
        <v>33</v>
      </c>
      <c r="C129" s="108">
        <v>8.7048529481477122</v>
      </c>
      <c r="D129" s="89">
        <v>5.6111187867303176</v>
      </c>
      <c r="E129" s="89">
        <v>7.8523444669886704</v>
      </c>
      <c r="F129" s="90">
        <f t="shared" si="36"/>
        <v>6.2407774648702823</v>
      </c>
      <c r="G129" s="91">
        <f t="shared" si="37"/>
        <v>3.5960793414239882</v>
      </c>
      <c r="H129" s="91">
        <f t="shared" si="38"/>
        <v>4.778862161145601</v>
      </c>
      <c r="I129" s="99">
        <f t="shared" si="39"/>
        <v>0.39942581247051945</v>
      </c>
      <c r="J129" s="99">
        <f t="shared" si="40"/>
        <v>-9.7934851540535828E-2</v>
      </c>
    </row>
    <row r="130" spans="1:10" x14ac:dyDescent="0.25">
      <c r="A130" s="102">
        <v>9</v>
      </c>
      <c r="B130" s="107" t="s">
        <v>52</v>
      </c>
      <c r="C130" s="108">
        <v>4.2266701501203015</v>
      </c>
      <c r="D130" s="89">
        <v>4.5765868650325645</v>
      </c>
      <c r="E130" s="89">
        <v>6.5812111761008154</v>
      </c>
      <c r="F130" s="90">
        <f t="shared" si="36"/>
        <v>3.03023014649817</v>
      </c>
      <c r="G130" s="91">
        <f t="shared" si="37"/>
        <v>2.9330638158109936</v>
      </c>
      <c r="H130" s="91">
        <f t="shared" si="38"/>
        <v>4.0052625297063527</v>
      </c>
      <c r="I130" s="99">
        <f t="shared" si="39"/>
        <v>0.43801731949732958</v>
      </c>
      <c r="J130" s="99">
        <f t="shared" si="40"/>
        <v>0.55706760697034707</v>
      </c>
    </row>
    <row r="131" spans="1:10" x14ac:dyDescent="0.25">
      <c r="A131" s="102">
        <v>10</v>
      </c>
      <c r="B131" s="107" t="s">
        <v>48</v>
      </c>
      <c r="C131" s="108">
        <v>3.3195036804849281</v>
      </c>
      <c r="D131" s="89">
        <v>4.3189359284123956</v>
      </c>
      <c r="E131" s="89">
        <v>5.4112003160468323</v>
      </c>
      <c r="F131" s="90">
        <f t="shared" si="36"/>
        <v>2.3798545348353612</v>
      </c>
      <c r="G131" s="91">
        <f t="shared" si="37"/>
        <v>2.7679393111098136</v>
      </c>
      <c r="H131" s="91">
        <f t="shared" si="38"/>
        <v>3.2932050479252921</v>
      </c>
      <c r="I131" s="99">
        <f t="shared" si="39"/>
        <v>0.25290127145644958</v>
      </c>
      <c r="J131" s="99">
        <f t="shared" si="40"/>
        <v>0.63012330664334115</v>
      </c>
    </row>
    <row r="132" spans="1:10" x14ac:dyDescent="0.25">
      <c r="A132" s="102">
        <v>11</v>
      </c>
      <c r="B132" s="107" t="s">
        <v>50</v>
      </c>
      <c r="C132" s="108">
        <v>5.8284396374889997</v>
      </c>
      <c r="D132" s="89">
        <v>4.1717525017739225</v>
      </c>
      <c r="E132" s="89">
        <v>5.1559655963538242</v>
      </c>
      <c r="F132" s="90">
        <f t="shared" si="36"/>
        <v>4.1785880774399544</v>
      </c>
      <c r="G132" s="91">
        <f t="shared" si="37"/>
        <v>2.673611726887875</v>
      </c>
      <c r="H132" s="91">
        <f t="shared" si="38"/>
        <v>3.1378716249865399</v>
      </c>
      <c r="I132" s="99">
        <f t="shared" si="39"/>
        <v>0.23592317477160796</v>
      </c>
      <c r="J132" s="99">
        <f t="shared" si="40"/>
        <v>-0.11537805707204507</v>
      </c>
    </row>
    <row r="133" spans="1:10" x14ac:dyDescent="0.25">
      <c r="A133" s="109" t="s">
        <v>39</v>
      </c>
      <c r="B133" s="100"/>
      <c r="C133" s="101">
        <f>C134-SUM(C123:C132)</f>
        <v>42.606503875379332</v>
      </c>
      <c r="D133" s="101">
        <f>D134-SUM(D123:D132)</f>
        <v>46.974977838373974</v>
      </c>
      <c r="E133" s="101">
        <f>E134-SUM(E123:E132)</f>
        <v>46.299557477877201</v>
      </c>
      <c r="F133" s="90">
        <f t="shared" si="36"/>
        <v>30.545916263749806</v>
      </c>
      <c r="G133" s="91">
        <f t="shared" si="37"/>
        <v>30.105537556595173</v>
      </c>
      <c r="H133" s="91">
        <f t="shared" si="38"/>
        <v>28.17747033882543</v>
      </c>
      <c r="I133" s="99">
        <f t="shared" si="39"/>
        <v>-1.4378300780059527E-2</v>
      </c>
      <c r="J133" s="99">
        <f t="shared" si="40"/>
        <v>8.6678165692725129E-2</v>
      </c>
    </row>
    <row r="134" spans="1:10" x14ac:dyDescent="0.25">
      <c r="A134" s="62" t="s">
        <v>49</v>
      </c>
      <c r="B134" s="62"/>
      <c r="C134" s="51">
        <v>139.48346976234711</v>
      </c>
      <c r="D134" s="51">
        <v>156.03434334984408</v>
      </c>
      <c r="E134" s="51">
        <v>164.314102441203</v>
      </c>
      <c r="F134" s="28">
        <f t="shared" si="36"/>
        <v>100</v>
      </c>
      <c r="G134" s="29">
        <f t="shared" si="37"/>
        <v>100</v>
      </c>
      <c r="H134" s="29">
        <f t="shared" si="38"/>
        <v>100</v>
      </c>
      <c r="I134" s="42">
        <f t="shared" si="39"/>
        <v>5.3063696834964702E-2</v>
      </c>
      <c r="J134" s="42">
        <f t="shared" si="40"/>
        <v>0.17801846140738031</v>
      </c>
    </row>
    <row r="135" spans="1:10" x14ac:dyDescent="0.25">
      <c r="A135" s="22" t="s">
        <v>9</v>
      </c>
    </row>
    <row r="136" spans="1:10" x14ac:dyDescent="0.25">
      <c r="A136" s="22" t="s">
        <v>10</v>
      </c>
      <c r="B136" s="52"/>
      <c r="C136" s="52"/>
      <c r="D136" s="52"/>
      <c r="E136" s="53"/>
    </row>
  </sheetData>
  <mergeCells count="100">
    <mergeCell ref="A24:B24"/>
    <mergeCell ref="A25:B25"/>
    <mergeCell ref="A26:B26"/>
    <mergeCell ref="A27:B27"/>
    <mergeCell ref="A28:B28"/>
    <mergeCell ref="D22:E22"/>
    <mergeCell ref="G22:H22"/>
    <mergeCell ref="I22:I23"/>
    <mergeCell ref="J22:J23"/>
    <mergeCell ref="A10:B10"/>
    <mergeCell ref="A11:B11"/>
    <mergeCell ref="A12:B12"/>
    <mergeCell ref="A13:B13"/>
    <mergeCell ref="A14:B14"/>
    <mergeCell ref="A15:B15"/>
    <mergeCell ref="A7:B9"/>
    <mergeCell ref="F7:G7"/>
    <mergeCell ref="I7:J7"/>
    <mergeCell ref="D8:E8"/>
    <mergeCell ref="G8:H8"/>
    <mergeCell ref="I8:I9"/>
    <mergeCell ref="J8:J9"/>
    <mergeCell ref="A48:B48"/>
    <mergeCell ref="A29:B29"/>
    <mergeCell ref="A21:B23"/>
    <mergeCell ref="I40:J40"/>
    <mergeCell ref="D41:E41"/>
    <mergeCell ref="G41:H41"/>
    <mergeCell ref="I41:I42"/>
    <mergeCell ref="J41:J42"/>
    <mergeCell ref="A30:B30"/>
    <mergeCell ref="A31:B31"/>
    <mergeCell ref="A32:B32"/>
    <mergeCell ref="A33:B33"/>
    <mergeCell ref="A40:B42"/>
    <mergeCell ref="F21:G21"/>
    <mergeCell ref="F40:G40"/>
    <mergeCell ref="I21:J21"/>
    <mergeCell ref="A43:B43"/>
    <mergeCell ref="A44:B44"/>
    <mergeCell ref="A45:B45"/>
    <mergeCell ref="A46:B46"/>
    <mergeCell ref="A47:B47"/>
    <mergeCell ref="A62:B62"/>
    <mergeCell ref="F59:G59"/>
    <mergeCell ref="A49:B49"/>
    <mergeCell ref="A50:B50"/>
    <mergeCell ref="A51:B51"/>
    <mergeCell ref="A52:B52"/>
    <mergeCell ref="A59:B61"/>
    <mergeCell ref="I59:J59"/>
    <mergeCell ref="D60:E60"/>
    <mergeCell ref="G60:H60"/>
    <mergeCell ref="I60:I61"/>
    <mergeCell ref="J60:J61"/>
    <mergeCell ref="C77:J77"/>
    <mergeCell ref="G79:H79"/>
    <mergeCell ref="I79:I80"/>
    <mergeCell ref="J79:J80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7:A80"/>
    <mergeCell ref="B77:B80"/>
    <mergeCell ref="A91:B91"/>
    <mergeCell ref="C78:E78"/>
    <mergeCell ref="F78:H78"/>
    <mergeCell ref="I78:J78"/>
    <mergeCell ref="D79:E79"/>
    <mergeCell ref="A92:B92"/>
    <mergeCell ref="A98:A101"/>
    <mergeCell ref="B98:B101"/>
    <mergeCell ref="C98:J98"/>
    <mergeCell ref="C99:E99"/>
    <mergeCell ref="F99:H99"/>
    <mergeCell ref="I99:J99"/>
    <mergeCell ref="D100:E100"/>
    <mergeCell ref="G100:H100"/>
    <mergeCell ref="A134:B134"/>
    <mergeCell ref="I100:I101"/>
    <mergeCell ref="J100:J101"/>
    <mergeCell ref="A112:B112"/>
    <mergeCell ref="A113:B113"/>
    <mergeCell ref="A119:A122"/>
    <mergeCell ref="B119:B122"/>
    <mergeCell ref="C119:J119"/>
    <mergeCell ref="C120:E120"/>
    <mergeCell ref="F120:H120"/>
    <mergeCell ref="I120:J120"/>
    <mergeCell ref="D121:E121"/>
    <mergeCell ref="G121:H121"/>
    <mergeCell ref="I121:I122"/>
    <mergeCell ref="J121:J122"/>
    <mergeCell ref="A133:B133"/>
  </mergeCells>
  <pageMargins left="0.7" right="0.7" top="0.75" bottom="0.75" header="0.3" footer="0.3"/>
  <pageSetup orientation="portrait" r:id="rId1"/>
  <ignoredErrors>
    <ignoredError sqref="C10: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enshimiyimana</dc:creator>
  <cp:lastModifiedBy>Tharcisse NZASINGIZIMANA</cp:lastModifiedBy>
  <dcterms:created xsi:type="dcterms:W3CDTF">2017-08-07T12:42:49Z</dcterms:created>
  <dcterms:modified xsi:type="dcterms:W3CDTF">2017-11-08T08:48:03Z</dcterms:modified>
</cp:coreProperties>
</file>