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7395" firstSheet="31" activeTab="38"/>
  </bookViews>
  <sheets>
    <sheet name="List Of Tables" sheetId="1" r:id="rId1"/>
    <sheet name="Table 1" sheetId="2" r:id="rId2"/>
    <sheet name="Tables 2" sheetId="3" r:id="rId3"/>
    <sheet name="Table 3-4" sheetId="4" r:id="rId4"/>
    <sheet name="Table 5-6" sheetId="5" r:id="rId5"/>
    <sheet name="Table 7-8" sheetId="6" r:id="rId6"/>
    <sheet name="Table 9" sheetId="7" r:id="rId7"/>
    <sheet name="Table 10-11" sheetId="8" r:id="rId8"/>
    <sheet name="Table 12" sheetId="9" r:id="rId9"/>
    <sheet name="Table 13" sheetId="10" r:id="rId10"/>
    <sheet name="Table 14-15 " sheetId="11" r:id="rId11"/>
    <sheet name="Table 16-17  " sheetId="12" r:id="rId12"/>
    <sheet name="Table 18-19" sheetId="13" r:id="rId13"/>
    <sheet name="Table 20 " sheetId="14" r:id="rId14"/>
    <sheet name="Table 21" sheetId="15" r:id="rId15"/>
    <sheet name="Table 22" sheetId="16" r:id="rId16"/>
    <sheet name="Table 23-25" sheetId="17" r:id="rId17"/>
    <sheet name="Table 26" sheetId="18" r:id="rId18"/>
    <sheet name="Table 27" sheetId="19" r:id="rId19"/>
    <sheet name="Table 28 " sheetId="20" r:id="rId20"/>
    <sheet name="Table29" sheetId="21" r:id="rId21"/>
    <sheet name="Table 30" sheetId="22" r:id="rId22"/>
    <sheet name="Table 31" sheetId="23" r:id="rId23"/>
    <sheet name="Table 32-33" sheetId="24" r:id="rId24"/>
    <sheet name="Table 34" sheetId="25" r:id="rId25"/>
    <sheet name="Table 35 " sheetId="26" r:id="rId26"/>
    <sheet name="Table36-37" sheetId="27" r:id="rId27"/>
    <sheet name="Table 38 " sheetId="28" r:id="rId28"/>
    <sheet name="Table 39-40" sheetId="29" r:id="rId29"/>
    <sheet name="Table 41-42" sheetId="30" r:id="rId30"/>
    <sheet name="Table43_44" sheetId="31" r:id="rId31"/>
    <sheet name="Table 45-47" sheetId="32" r:id="rId32"/>
    <sheet name="Table 48" sheetId="33" r:id="rId33"/>
    <sheet name="Table 49-50" sheetId="34" r:id="rId34"/>
    <sheet name="Table 51" sheetId="35" r:id="rId35"/>
    <sheet name="Table 52" sheetId="36" r:id="rId36"/>
    <sheet name="Table 53" sheetId="37" r:id="rId37"/>
    <sheet name="Table 54" sheetId="38" r:id="rId38"/>
    <sheet name="Table 55" sheetId="39" r:id="rId39"/>
    <sheet name="Table 56" sheetId="40" r:id="rId40"/>
    <sheet name="Table 57" sheetId="41" r:id="rId41"/>
    <sheet name="Table 58" sheetId="42" r:id="rId42"/>
    <sheet name="Table 59" sheetId="43" r:id="rId43"/>
    <sheet name="Table 60" sheetId="44" r:id="rId44"/>
    <sheet name="Table 61" sheetId="45" r:id="rId45"/>
    <sheet name="Table 62" sheetId="46" r:id="rId46"/>
    <sheet name="Table 63" sheetId="47" r:id="rId47"/>
    <sheet name="Table 64" sheetId="48" r:id="rId48"/>
    <sheet name="Table 65" sheetId="49" r:id="rId49"/>
    <sheet name="Table66" sheetId="50" r:id="rId50"/>
    <sheet name="Sheet1" sheetId="51" r:id="rId51"/>
  </sheets>
  <definedNames>
    <definedName name="_xlnm.Print_Area" localSheetId="7">'Table 10-11'!$A$1:$I$58</definedName>
    <definedName name="_xlnm.Print_Area" localSheetId="8">'Table 12'!$A$1:$I$30</definedName>
    <definedName name="_xlnm.Print_Area" localSheetId="10">'Table 14-15 '!$A$1:$I$25</definedName>
    <definedName name="_xlnm.Print_Area" localSheetId="13">'Table 20 '!$A$1:$G$38</definedName>
    <definedName name="_xlnm.Print_Area" localSheetId="14">'Table 21'!$A$1:$H$28</definedName>
    <definedName name="_xlnm.Print_Area" localSheetId="15">'Table 22'!$A$1:$G$75</definedName>
    <definedName name="_xlnm.Print_Area" localSheetId="17">'Table 26'!$A$1:$H$36</definedName>
    <definedName name="_xlnm.Print_Area" localSheetId="19">'Table 28 '!$A$1:$H$27</definedName>
    <definedName name="_xlnm.Print_Area" localSheetId="23">'Table 32-33'!$A$1:$M$35</definedName>
    <definedName name="_xlnm.Print_Area" localSheetId="3">'Table 3-4'!$A$1:$F$40</definedName>
    <definedName name="_xlnm.Print_Area" localSheetId="33">'Table 49-50'!$A$1:$J$32</definedName>
    <definedName name="_xlnm.Print_Area" localSheetId="38">'Table 55'!$A$1:$H$27</definedName>
    <definedName name="_xlnm.Print_Area" localSheetId="40">'Table 57'!$A$1:$H$30</definedName>
    <definedName name="_xlnm.Print_Area" localSheetId="47">'Table 64'!$A$1:$F$24</definedName>
    <definedName name="_xlnm.Print_Area" localSheetId="6">'Table 9'!$A$1:$H$17</definedName>
    <definedName name="_xlnm.Print_Titles" localSheetId="9">'Table 13'!$1:$4</definedName>
    <definedName name="_xlnm.Print_Titles" localSheetId="15">'Table 22'!$1:$2</definedName>
    <definedName name="_xlnm.Print_Titles" localSheetId="25">'Table 35 '!$1:$1</definedName>
  </definedNames>
  <calcPr fullCalcOnLoad="1"/>
</workbook>
</file>

<file path=xl/sharedStrings.xml><?xml version="1.0" encoding="utf-8"?>
<sst xmlns="http://schemas.openxmlformats.org/spreadsheetml/2006/main" count="2257" uniqueCount="782">
  <si>
    <t>Professional, scientific and technical activities</t>
  </si>
  <si>
    <t>Administrative and support service activities</t>
  </si>
  <si>
    <t>Public administration and defence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</si>
  <si>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</si>
  <si>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</si>
  <si>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</si>
  <si>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</si>
  <si>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</si>
  <si>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Activities of extraterritorial organizations and bodies</t>
  </si>
  <si>
    <t>Total</t>
  </si>
  <si>
    <t>Labour force status</t>
  </si>
  <si>
    <t>Labour force participation rate</t>
  </si>
  <si>
    <t>Employment-population ratio</t>
  </si>
  <si>
    <t>Unemployment rate</t>
  </si>
  <si>
    <t>Labour force</t>
  </si>
  <si>
    <t>Employed</t>
  </si>
  <si>
    <t>Unemployed</t>
  </si>
  <si>
    <t>Outside labour force</t>
  </si>
  <si>
    <t>Population 16 yrs and over (Male)</t>
  </si>
  <si>
    <t>Population 16 yrs and over (Female)</t>
  </si>
  <si>
    <t>Population 16 yrs and over (Urban)</t>
  </si>
  <si>
    <t>Employed population</t>
  </si>
  <si>
    <t>Professionals</t>
  </si>
  <si>
    <t>Technicians and Associate Professionals</t>
  </si>
  <si>
    <t>Clerical Support Workers</t>
  </si>
  <si>
    <t>Agriculture, forestry and fishing</t>
  </si>
  <si>
    <t>Mining and quarrying</t>
  </si>
  <si>
    <t>Population 16 yrs and over</t>
  </si>
  <si>
    <t>Manufacturing</t>
  </si>
  <si>
    <t>Electricity, gas, steam and air conditioning supply</t>
  </si>
  <si>
    <t>Water supply, sewerage and waste management</t>
  </si>
  <si>
    <t>Construction</t>
  </si>
  <si>
    <t>Wholesale, retail trade, repair of motor vehicles, motorcylces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</si>
  <si>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</si>
  <si>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</si>
  <si>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</si>
  <si>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</si>
  <si>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</si>
  <si>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Male</t>
  </si>
  <si>
    <t>Female</t>
  </si>
  <si>
    <t>Urban</t>
  </si>
  <si>
    <t>Rural</t>
  </si>
  <si>
    <t>Service and Sales Workers</t>
  </si>
  <si>
    <t>Skilled Agricultural, Forestry and Fishery Workers</t>
  </si>
  <si>
    <t>Craft and Related Trades Workers</t>
  </si>
  <si>
    <t>Plant and Machine Operators and Assemblers</t>
  </si>
  <si>
    <t>Elementary Occupations</t>
  </si>
  <si>
    <t>Employed population (Male)</t>
  </si>
  <si>
    <t>Employed population (Female)</t>
  </si>
  <si>
    <t>Male</t>
  </si>
  <si>
    <t>Female</t>
  </si>
  <si>
    <t>Rural</t>
  </si>
  <si>
    <t>Urban</t>
  </si>
  <si>
    <t>Service and sales workers</t>
  </si>
  <si>
    <t>Skilled agricultural, forestry and fishery workers</t>
  </si>
  <si>
    <t>20-24 yrs</t>
  </si>
  <si>
    <t>25-29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</si>
  <si>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</si>
  <si>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</si>
  <si>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</si>
  <si>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</si>
  <si>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</si>
  <si>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</si>
  <si>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</si>
  <si>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</si>
  <si>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</si>
  <si>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Managers</t>
  </si>
  <si>
    <t>Professionals</t>
  </si>
  <si>
    <t>Technicians and associate professions</t>
  </si>
  <si>
    <t>Clerical support workers</t>
  </si>
  <si>
    <t>Elementary occupations</t>
  </si>
  <si>
    <t>Craft and related trades workers</t>
  </si>
  <si>
    <t>Plant and machine operators, and assemblers</t>
  </si>
  <si>
    <t>30-34 yrs</t>
  </si>
  <si>
    <t>Employed population (Male)</t>
  </si>
  <si>
    <t>Employed population (Female)</t>
  </si>
  <si>
    <t>Not currently studying</t>
  </si>
  <si>
    <t>Currently studying</t>
  </si>
  <si>
    <t>Sex</t>
  </si>
  <si>
    <t>Area of residence</t>
  </si>
  <si>
    <t>Rwanda</t>
  </si>
  <si>
    <t>Primary</t>
  </si>
  <si>
    <t>Upper secondary</t>
  </si>
  <si>
    <t>Employed population 16+</t>
  </si>
  <si>
    <t>Employee,Paid apprentice/intern</t>
  </si>
  <si>
    <t>Less than One month</t>
  </si>
  <si>
    <t>1-3 months</t>
  </si>
  <si>
    <t>3-6 Months</t>
  </si>
  <si>
    <t>One Year</t>
  </si>
  <si>
    <t>Two Years</t>
  </si>
  <si>
    <t>Three years or more</t>
  </si>
  <si>
    <t>Technical skills learned</t>
  </si>
  <si>
    <t>Carpentry</t>
  </si>
  <si>
    <t>Culinary arts</t>
  </si>
  <si>
    <t>Domestic Electricity</t>
  </si>
  <si>
    <t>Welding</t>
  </si>
  <si>
    <t>Plumbing</t>
  </si>
  <si>
    <t>Food processing</t>
  </si>
  <si>
    <t>Auto- Electricity</t>
  </si>
  <si>
    <t>Automotive body repair</t>
  </si>
  <si>
    <t>Computer maintenance</t>
  </si>
  <si>
    <t>Engine mechanics</t>
  </si>
  <si>
    <t>Tailoring</t>
  </si>
  <si>
    <t>Food &amp; Beverage services</t>
  </si>
  <si>
    <t>Front office</t>
  </si>
  <si>
    <t>Hairdressing</t>
  </si>
  <si>
    <t>Biding and Jewelries</t>
  </si>
  <si>
    <t>Crochet embroidery</t>
  </si>
  <si>
    <t>Motor vehicle engine mechanics</t>
  </si>
  <si>
    <t>Film making</t>
  </si>
  <si>
    <t>Place of Technical skills</t>
  </si>
  <si>
    <t>Vocational School Course</t>
  </si>
  <si>
    <t>Apprenticeship or on job Training</t>
  </si>
  <si>
    <t>Learned from a friend or Family</t>
  </si>
  <si>
    <t>NGO</t>
  </si>
  <si>
    <t>Community organization</t>
  </si>
  <si>
    <t>main sponsor</t>
  </si>
  <si>
    <t>Government</t>
  </si>
  <si>
    <t>Employer</t>
  </si>
  <si>
    <t>Private institutions/agencies/persons</t>
  </si>
  <si>
    <t>Non-profit organization/charity</t>
  </si>
  <si>
    <t>Other(specify)</t>
  </si>
  <si>
    <t>Thing happened after completion of the training</t>
  </si>
  <si>
    <t>Nothing</t>
  </si>
  <si>
    <t>I was able to get a job</t>
  </si>
  <si>
    <t>My salary increased</t>
  </si>
  <si>
    <t>I was promoted at work</t>
  </si>
  <si>
    <t>My job skills have improved</t>
  </si>
  <si>
    <t>Got internship/traineeship with a company</t>
  </si>
  <si>
    <t>None</t>
  </si>
  <si>
    <t>Currentry studying</t>
  </si>
  <si>
    <t>Living together</t>
  </si>
  <si>
    <t>Outside Labour Force</t>
  </si>
  <si>
    <t xml:space="preserve">Paricipated in </t>
  </si>
  <si>
    <t>agriculture</t>
  </si>
  <si>
    <t>subsistance</t>
  </si>
  <si>
    <t>Not particpated</t>
  </si>
  <si>
    <t xml:space="preserve"> in subsistence </t>
  </si>
  <si>
    <t>Male</t>
  </si>
  <si>
    <t>Female</t>
  </si>
  <si>
    <t>Total</t>
  </si>
  <si>
    <t>Rwanda</t>
  </si>
  <si>
    <t>Urban</t>
  </si>
  <si>
    <t>Rural</t>
  </si>
  <si>
    <t>Schooling</t>
  </si>
  <si>
    <t>Not schooling</t>
  </si>
  <si>
    <t>Work with pay</t>
  </si>
  <si>
    <t>Work without pay</t>
  </si>
  <si>
    <t>Area of Residence</t>
  </si>
  <si>
    <t>Currently studying</t>
  </si>
  <si>
    <t>Not Currently studying</t>
  </si>
  <si>
    <t>Labour force highlights</t>
  </si>
  <si>
    <t>Population and household characteristics</t>
  </si>
  <si>
    <t>Labour force participation</t>
  </si>
  <si>
    <t>Employment</t>
  </si>
  <si>
    <t>Population 16 years old and over who received trade and technical training outside formal education by sex, technical skills,</t>
  </si>
  <si>
    <t>Table</t>
  </si>
  <si>
    <t>LIST OF TABLES</t>
  </si>
  <si>
    <t>Formal sector</t>
  </si>
  <si>
    <t>Informal employment</t>
  </si>
  <si>
    <t>3 –  less than 6 months</t>
  </si>
  <si>
    <t>1 –  less than 2 years</t>
  </si>
  <si>
    <t>6 –  less than 12 months</t>
  </si>
  <si>
    <t>2 years or more</t>
  </si>
  <si>
    <t>16-19 yrs</t>
  </si>
  <si>
    <t>   Less than    20,000 RWF</t>
  </si>
  <si>
    <t>  20,000 – 29,999 RWF</t>
  </si>
  <si>
    <t>  30,000 – 49,999 RWF</t>
  </si>
  <si>
    <t>  50,000 – 99,999 RWF</t>
  </si>
  <si>
    <t>  100,000 RWF and above</t>
  </si>
  <si>
    <t>41-48 hours</t>
  </si>
  <si>
    <t>62-79 hours</t>
  </si>
  <si>
    <t>80 hours+</t>
  </si>
  <si>
    <t>35-40 hours</t>
  </si>
  <si>
    <t>49-61 hours</t>
  </si>
  <si>
    <t>less than 24 hours</t>
  </si>
  <si>
    <t>25-34 hours</t>
  </si>
  <si>
    <t>Youth Unemployed (16-24 yrs)</t>
  </si>
  <si>
    <t>Young Unemployed (16-30 yrs)</t>
  </si>
  <si>
    <t>20-24 yrs</t>
  </si>
  <si>
    <t>25-30 yrs</t>
  </si>
  <si>
    <t>Total (16+ yrs)</t>
  </si>
  <si>
    <t>Total (16+ years)</t>
  </si>
  <si>
    <t>Type of disability</t>
  </si>
  <si>
    <t>Total</t>
  </si>
  <si>
    <t>Male</t>
  </si>
  <si>
    <t>Female</t>
  </si>
  <si>
    <t>Urban</t>
  </si>
  <si>
    <t>Rural</t>
  </si>
  <si>
    <t>16+ yrs</t>
  </si>
  <si>
    <t>Total disabled persons</t>
  </si>
  <si>
    <t>- Seeing</t>
  </si>
  <si>
    <t>- Hearing</t>
  </si>
  <si>
    <t>- Walking</t>
  </si>
  <si>
    <t>- Remembering</t>
  </si>
  <si>
    <t>- Washing, dressing</t>
  </si>
  <si>
    <t>- Communicating</t>
  </si>
  <si>
    <t>Outside</t>
  </si>
  <si>
    <t>Employed</t>
  </si>
  <si>
    <t>Unemployed</t>
  </si>
  <si>
    <t>labour force</t>
  </si>
  <si>
    <t>LFPR</t>
  </si>
  <si>
    <t>Emp-Pop</t>
  </si>
  <si>
    <t>UR</t>
  </si>
  <si>
    <t>Disabled working age persons (16+ yrs)</t>
  </si>
  <si>
    <t xml:space="preserve">Note: Details may not add to totals because disabled persons may be reporting more than one type of disability.  </t>
  </si>
  <si>
    <t>General program</t>
  </si>
  <si>
    <t>Engineering, manufacturing and construction</t>
  </si>
  <si>
    <t>No Education</t>
  </si>
  <si>
    <t xml:space="preserve">   Employed</t>
  </si>
  <si>
    <t xml:space="preserve">  Unemployed</t>
  </si>
  <si>
    <t xml:space="preserve">  Time-related underemployed</t>
  </si>
  <si>
    <t xml:space="preserve">  Potential labour force</t>
  </si>
  <si>
    <t>Agriculture</t>
  </si>
  <si>
    <t>Health and welfare</t>
  </si>
  <si>
    <t>Services</t>
  </si>
  <si>
    <t>Social sciences, business and law</t>
  </si>
  <si>
    <t>Humanities and arts</t>
  </si>
  <si>
    <t>Science</t>
  </si>
  <si>
    <t>Own-account worker</t>
  </si>
  <si>
    <t>Member of cooperative</t>
  </si>
  <si>
    <t>Contributing family worker</t>
  </si>
  <si>
    <t>Other</t>
  </si>
  <si>
    <t xml:space="preserve">Youth employment and unemployment </t>
  </si>
  <si>
    <t>16-24</t>
  </si>
  <si>
    <t>16-30</t>
  </si>
  <si>
    <t>Employment in the informal economy</t>
  </si>
  <si>
    <t>Average monthly cash income from employment of employees at main job by sex, age group, level of educational attainment,occupation group and urban/rural area, August 20146</t>
  </si>
  <si>
    <t>Income from employment</t>
  </si>
  <si>
    <t>Person in own-use production work</t>
  </si>
  <si>
    <t>Formal sector</t>
  </si>
  <si>
    <t>- Employee</t>
  </si>
  <si>
    <t>- Employer</t>
  </si>
  <si>
    <t>- Own-account worker</t>
  </si>
  <si>
    <t>- Member of cooperative</t>
  </si>
  <si>
    <t>- Contributing family worker</t>
  </si>
  <si>
    <t>- Other</t>
  </si>
  <si>
    <t>Informal sector</t>
  </si>
  <si>
    <t>Permanent (without a known limited duration)</t>
  </si>
  <si>
    <t xml:space="preserve">Temporary contract </t>
  </si>
  <si>
    <t>- Day</t>
  </si>
  <si>
    <t>- Week</t>
  </si>
  <si>
    <t>- Month</t>
  </si>
  <si>
    <t>- Less than one year</t>
  </si>
  <si>
    <t>- One year or more</t>
  </si>
  <si>
    <t>Province Summary</t>
  </si>
  <si>
    <t xml:space="preserve">Migration </t>
  </si>
  <si>
    <t>Labour underutilisation</t>
  </si>
  <si>
    <t>Total migrants (16+ yrs)</t>
  </si>
  <si>
    <t>Internal migrants (16+ yrs)</t>
  </si>
  <si>
    <t>International migrants (16+ yrs)</t>
  </si>
  <si>
    <t>Total migrant workers (employed migrants)</t>
  </si>
  <si>
    <t>Population 16 years old and over</t>
  </si>
  <si>
    <t>Labour force</t>
  </si>
  <si>
    <t>Outside labour force</t>
  </si>
  <si>
    <t>Labour underutilization</t>
  </si>
  <si>
    <t>Labour force participation rate</t>
  </si>
  <si>
    <t>Employment-to-population ratio</t>
  </si>
  <si>
    <t>LU1 - Unemployment rate</t>
  </si>
  <si>
    <t>LU2 - Combined rate of unemployment and time-related underemployment</t>
  </si>
  <si>
    <t>LU3 - Combined rate of unemployment and potential labour force</t>
  </si>
  <si>
    <t>LU4 - Composite measure of labour underutilization</t>
  </si>
  <si>
    <t>Youth unemployment rate (16-24 yrs)</t>
  </si>
  <si>
    <t>Unemployment rate of young people (16-30 yrs)</t>
  </si>
  <si>
    <t>Median monthly cash earnings of employees at main job</t>
  </si>
  <si>
    <t>Registering with or contacting public or private employment services</t>
  </si>
  <si>
    <t>Placing or answering newspaper or online job advertisements</t>
  </si>
  <si>
    <t>Parents</t>
  </si>
  <si>
    <t>Child</t>
  </si>
  <si>
    <t>Other family members</t>
  </si>
  <si>
    <t>Pension</t>
  </si>
  <si>
    <t>Own production</t>
  </si>
  <si>
    <t>Assistance received [VUP]</t>
  </si>
  <si>
    <t>Assistance received [FARG]</t>
  </si>
  <si>
    <t>Assistance received [Church, Other NGO]</t>
  </si>
  <si>
    <t>Assistance from friends</t>
  </si>
  <si>
    <t xml:space="preserve"> Revenue from own property/savings</t>
  </si>
  <si>
    <t>Past work</t>
  </si>
  <si>
    <t>Scholarship</t>
  </si>
  <si>
    <t>Husband/wife</t>
  </si>
  <si>
    <t>Collecting firewood for the household including travel time</t>
  </si>
  <si>
    <t>Fetching water for the household, including travel time</t>
  </si>
  <si>
    <t>Constructing your dwelling, making major repairs on it, farm buildings, private roads, or wells</t>
  </si>
  <si>
    <t xml:space="preserve">Manufacturing household goods for own or family use </t>
  </si>
  <si>
    <t>Doing household chores including shopping, preparing meals</t>
  </si>
  <si>
    <t>Searching for fodder or grazing for the household’s animals</t>
  </si>
  <si>
    <t>Looking after children and elderly</t>
  </si>
  <si>
    <t>16-24 yrs</t>
  </si>
  <si>
    <t>25-34 yrs</t>
  </si>
  <si>
    <t>35-54 yrs</t>
  </si>
  <si>
    <t>55-64 yrs</t>
  </si>
  <si>
    <t>65-74 yrs</t>
  </si>
  <si>
    <t>Nyarugenge</t>
  </si>
  <si>
    <t>Gasabo</t>
  </si>
  <si>
    <t>Kicukiro</t>
  </si>
  <si>
    <t>Nyanza</t>
  </si>
  <si>
    <t>Gisagara</t>
  </si>
  <si>
    <t>Nyaruguru</t>
  </si>
  <si>
    <t>Huye</t>
  </si>
  <si>
    <t>Nyamagabe</t>
  </si>
  <si>
    <t>Ruhango</t>
  </si>
  <si>
    <t>Muhanga</t>
  </si>
  <si>
    <t>Kamonyi</t>
  </si>
  <si>
    <t>Karongi</t>
  </si>
  <si>
    <t>Rutsiro</t>
  </si>
  <si>
    <t>Rubavu</t>
  </si>
  <si>
    <t>Nyabihu</t>
  </si>
  <si>
    <t>Ngororero</t>
  </si>
  <si>
    <t>Rusizi</t>
  </si>
  <si>
    <t>Nyamasheke</t>
  </si>
  <si>
    <t>Rulindo</t>
  </si>
  <si>
    <t>Gakenke</t>
  </si>
  <si>
    <t>Musanze</t>
  </si>
  <si>
    <t>Burera</t>
  </si>
  <si>
    <t>Gicumbi</t>
  </si>
  <si>
    <t>Rwamagana</t>
  </si>
  <si>
    <t>Nyagatare</t>
  </si>
  <si>
    <t>Gatsibo</t>
  </si>
  <si>
    <t>Kayonza</t>
  </si>
  <si>
    <t>Kirehe</t>
  </si>
  <si>
    <t>Ngoma</t>
  </si>
  <si>
    <t>Bugesera</t>
  </si>
  <si>
    <t>Place of usual residence</t>
  </si>
  <si>
    <t>prior to migration</t>
  </si>
  <si>
    <t>16+ yrs</t>
  </si>
  <si>
    <t>Outside</t>
  </si>
  <si>
    <t>labour force</t>
  </si>
  <si>
    <t>LFPR</t>
  </si>
  <si>
    <t>Emp-Pop</t>
  </si>
  <si>
    <t>UR</t>
  </si>
  <si>
    <t>Main reason</t>
  </si>
  <si>
    <t>for migration</t>
  </si>
  <si>
    <t>Parents moved</t>
  </si>
  <si>
    <t>To live with relatives</t>
  </si>
  <si>
    <t>To attend school</t>
  </si>
  <si>
    <t>Marriage</t>
  </si>
  <si>
    <t xml:space="preserve"> Family quarrel</t>
  </si>
  <si>
    <t xml:space="preserve"> Divorce</t>
  </si>
  <si>
    <t>New job</t>
  </si>
  <si>
    <t>Job transfer</t>
  </si>
  <si>
    <t>To look for work</t>
  </si>
  <si>
    <t>Looking for land to farm</t>
  </si>
  <si>
    <t>Loss of employment</t>
  </si>
  <si>
    <t xml:space="preserve"> Employment of spouse</t>
  </si>
  <si>
    <t>Coming back in country</t>
  </si>
  <si>
    <t xml:space="preserve"> Other</t>
  </si>
  <si>
    <t>Electricity, gas stream and air condition</t>
  </si>
  <si>
    <t xml:space="preserve">Water supply, gas and remediation services </t>
  </si>
  <si>
    <t xml:space="preserve">Construction </t>
  </si>
  <si>
    <t xml:space="preserve">Accommodation and food services </t>
  </si>
  <si>
    <t xml:space="preserve">Information and communication </t>
  </si>
  <si>
    <t xml:space="preserve"> Financial and insurance activities </t>
  </si>
  <si>
    <t xml:space="preserve">Real estate activities </t>
  </si>
  <si>
    <t xml:space="preserve">Administrative and support activities </t>
  </si>
  <si>
    <t xml:space="preserve">Public administration and defence, compulsory … </t>
  </si>
  <si>
    <t xml:space="preserve">Education </t>
  </si>
  <si>
    <t xml:space="preserve">Human health and social work activities </t>
  </si>
  <si>
    <t xml:space="preserve"> Activities of extraterritorial organizations </t>
  </si>
  <si>
    <t xml:space="preserve">Activities of households as employers </t>
  </si>
  <si>
    <t xml:space="preserve">Other services </t>
  </si>
  <si>
    <t xml:space="preserve">Arts, entertainment and recreation </t>
  </si>
  <si>
    <t xml:space="preserve">Wholesale and retail trade, repair of motor vehicles … </t>
  </si>
  <si>
    <t>Old</t>
  </si>
  <si>
    <t>Total</t>
  </si>
  <si>
    <t>Male</t>
  </si>
  <si>
    <t>Female</t>
  </si>
  <si>
    <t>Urban</t>
  </si>
  <si>
    <t>Rural</t>
  </si>
  <si>
    <t>definition</t>
  </si>
  <si>
    <t>Youth unemployment rate (16-30 yrs)</t>
  </si>
  <si>
    <t>Lower secondary</t>
  </si>
  <si>
    <t>University</t>
  </si>
  <si>
    <t>Masonry</t>
  </si>
  <si>
    <t>Automotive technology.</t>
  </si>
  <si>
    <t>Animal health</t>
  </si>
  <si>
    <t>Music</t>
  </si>
  <si>
    <t>Painting and decoration</t>
  </si>
  <si>
    <t>Multimedia</t>
  </si>
  <si>
    <t>Networking</t>
  </si>
  <si>
    <t>Industrial electricity</t>
  </si>
  <si>
    <t>Nursery growing</t>
  </si>
  <si>
    <t>Livestock</t>
  </si>
  <si>
    <t>Leather craft</t>
  </si>
  <si>
    <t>Software Development</t>
  </si>
  <si>
    <t>Agri-Business</t>
  </si>
  <si>
    <t>Manicure and Pedicure</t>
  </si>
  <si>
    <t>Beauty therapy</t>
  </si>
  <si>
    <t>Screen printing</t>
  </si>
  <si>
    <t>Sport and Medical Massage</t>
  </si>
  <si>
    <t>Pottery</t>
  </si>
  <si>
    <t>International organization</t>
  </si>
  <si>
    <t>He/she didn't pay</t>
  </si>
  <si>
    <t>Starting own business</t>
  </si>
  <si>
    <t>Other (specify)</t>
  </si>
  <si>
    <t>65+ yrs</t>
  </si>
  <si>
    <t>Employee</t>
  </si>
  <si>
    <t>Employer (with regular employees)</t>
  </si>
  <si>
    <t>Formal/Informal sector employment</t>
  </si>
  <si>
    <t>Informal sector</t>
  </si>
  <si>
    <t>Formal employment</t>
  </si>
  <si>
    <t>Arranging for financial ressources,applying for permits,licences</t>
  </si>
  <si>
    <t>Looking for land,premises,machinery,supplies,farming inputs</t>
  </si>
  <si>
    <t>Seeking the assistance of friends,relatives or other types of intermediaries</t>
  </si>
  <si>
    <t>Applying to employers directly,checking at worksites,farms,factory gates,markets</t>
  </si>
  <si>
    <t>Placing and updating resumes on professional or social networking sites online</t>
  </si>
  <si>
    <t>Other method</t>
  </si>
  <si>
    <t>0-15 yrs</t>
  </si>
  <si>
    <t>-</t>
  </si>
  <si>
    <t>Internal</t>
  </si>
  <si>
    <t>External</t>
  </si>
  <si>
    <t>migrants</t>
  </si>
  <si>
    <t>Indicators</t>
  </si>
  <si>
    <t>Old definition</t>
  </si>
  <si>
    <t>New definition</t>
  </si>
  <si>
    <t xml:space="preserve">Urban  </t>
  </si>
  <si>
    <t xml:space="preserve">Rural </t>
  </si>
  <si>
    <t>OCCUPATION</t>
  </si>
  <si>
    <t>Managers</t>
  </si>
  <si>
    <t>Technician &amp; AP</t>
  </si>
  <si>
    <t>Clarical&amp;support workers</t>
  </si>
  <si>
    <t>Service and sales waorkers</t>
  </si>
  <si>
    <t>Skilled agricultural</t>
  </si>
  <si>
    <t>Craft and related trade workers</t>
  </si>
  <si>
    <t>Plant and machines operators</t>
  </si>
  <si>
    <t xml:space="preserve">Economic activity </t>
  </si>
  <si>
    <t>Household size</t>
  </si>
  <si>
    <t>Total number households</t>
  </si>
  <si>
    <t>Head of household</t>
  </si>
  <si>
    <t>Paricipated in  subsistance agriculture</t>
  </si>
  <si>
    <t>Not particpated in subsistance agriculture</t>
  </si>
  <si>
    <t>10+</t>
  </si>
  <si>
    <t>5-15 yrs</t>
  </si>
  <si>
    <t xml:space="preserve"> </t>
  </si>
  <si>
    <t>Married</t>
  </si>
  <si>
    <t>Divorced/separeted</t>
  </si>
  <si>
    <t>Single</t>
  </si>
  <si>
    <t>Widow/widower</t>
  </si>
  <si>
    <t>ISCO High level</t>
  </si>
  <si>
    <t>Technicians and associate professionals</t>
  </si>
  <si>
    <t>Clerical support workers</t>
  </si>
  <si>
    <t>Skilled agricultural, forestry and fishe</t>
  </si>
  <si>
    <t>Plant and machine operators and assemble</t>
  </si>
  <si>
    <t>Not particpated in subsistance agr</t>
  </si>
  <si>
    <t>Paricipated in subsistance agr.</t>
  </si>
  <si>
    <t>account worker( without regular empl</t>
  </si>
  <si>
    <t>Total own-use production</t>
  </si>
  <si>
    <t>Total number of persons(16+)</t>
  </si>
  <si>
    <t xml:space="preserve">Total </t>
  </si>
  <si>
    <t>Not seeking but available</t>
  </si>
  <si>
    <t>Seeking but not available</t>
  </si>
  <si>
    <t>Neither seeking nor available but want employment</t>
  </si>
  <si>
    <t>Neither seeking nor available who do not want employment</t>
  </si>
  <si>
    <t>Young not in employment nor in education (16-30 yrs)</t>
  </si>
  <si>
    <t>Pupil, student, post graduate</t>
  </si>
  <si>
    <t>age group</t>
  </si>
  <si>
    <t>ISIC High level</t>
  </si>
  <si>
    <t>Quintile1</t>
  </si>
  <si>
    <t>Quintile2</t>
  </si>
  <si>
    <t>Quintile3</t>
  </si>
  <si>
    <t>Quintile4</t>
  </si>
  <si>
    <t>Quintile5</t>
  </si>
  <si>
    <t xml:space="preserve">Table2: Comparison of old and new definition </t>
  </si>
  <si>
    <t xml:space="preserve">Comparison of old and new definition </t>
  </si>
  <si>
    <t>Population 16 years old and over who received trade and technical training by sex, place of the training, main sponsor, Outcome of the Traning</t>
  </si>
  <si>
    <t>Employment-to population ratio</t>
  </si>
  <si>
    <t>Technicians and associate professions</t>
  </si>
  <si>
    <t>Median  monthly cash income from employment of employees at main job by sex, age group, level of educational attainment,occupation group area,</t>
  </si>
  <si>
    <t>and urban/rural  August 20146</t>
  </si>
  <si>
    <t>Median</t>
  </si>
  <si>
    <t>Mean</t>
  </si>
  <si>
    <t>Unemployed population 16+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</si>
  <si>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</rPr>
      <t xml:space="preserve"> Details may not add to totals because unemployed persons may be using more than one method of seeking employment during the reference period on jobsearch.  </t>
    </r>
  </si>
  <si>
    <t>Table 43. Time related under employment by age group sex and area of residence</t>
  </si>
  <si>
    <t>Table 44. Time-related underemployed persons by sex, main branch of economic activity and urban-rural areas.</t>
  </si>
  <si>
    <t>Time related under employment by age group sex and area of residence</t>
  </si>
  <si>
    <t>Time-related underemployed persons by sex, main branch of economic activity and urban-rural areas.</t>
  </si>
  <si>
    <t>Population outside the labour force (16+)</t>
  </si>
  <si>
    <t xml:space="preserve">Table 47. Working age population, by reported status of non employment </t>
  </si>
  <si>
    <t xml:space="preserve">Working age population, by reported status of non employment </t>
  </si>
  <si>
    <t>Total children 5-13 years old</t>
  </si>
  <si>
    <t>Not working</t>
  </si>
  <si>
    <t>Total children in urban areas</t>
  </si>
  <si>
    <t>Total children in rural areas</t>
  </si>
  <si>
    <t>Total migrants (16+ yrs)</t>
  </si>
  <si>
    <t>Internal migrants (16+ yrs)</t>
  </si>
  <si>
    <t>International migrants (16+ yrs)</t>
  </si>
  <si>
    <t xml:space="preserve">Professional, scientific and technical activities </t>
  </si>
  <si>
    <t xml:space="preserve">   Unemployed</t>
  </si>
  <si>
    <t xml:space="preserve">   Outside labour force</t>
  </si>
  <si>
    <t>Employed population 16 years old and over</t>
  </si>
  <si>
    <t xml:space="preserve">Financial and insurance activities </t>
  </si>
  <si>
    <t>No level completed</t>
  </si>
  <si>
    <t>Completed general</t>
  </si>
  <si>
    <t>Completed TVET</t>
  </si>
  <si>
    <t xml:space="preserve">Rwanda </t>
  </si>
  <si>
    <t>Attainemnt status of vocation and general trainings</t>
  </si>
  <si>
    <t xml:space="preserve">LFPR </t>
  </si>
  <si>
    <t>Empl/pop ratio</t>
  </si>
  <si>
    <t xml:space="preserve">Unemployment rate </t>
  </si>
  <si>
    <t>Labour underutilisation rate</t>
  </si>
  <si>
    <t xml:space="preserve">No level completed  </t>
  </si>
  <si>
    <t xml:space="preserve">Urban </t>
  </si>
  <si>
    <t xml:space="preserve">Female </t>
  </si>
  <si>
    <t xml:space="preserve">Labour market indicators by attained level of education by those who completed TVET </t>
  </si>
  <si>
    <t>Working age population</t>
  </si>
  <si>
    <t xml:space="preserve">Labour market indicators and educational type (general and Technical) </t>
  </si>
  <si>
    <t xml:space="preserve">Employment to population ratio </t>
  </si>
  <si>
    <t>Unemployement rate</t>
  </si>
  <si>
    <t>Youth Unemployment rate</t>
  </si>
  <si>
    <t>NCDs and Palliative Care Community Health</t>
  </si>
  <si>
    <t>Bee Keeping</t>
  </si>
  <si>
    <t>Young Population 16-30yrs</t>
  </si>
  <si>
    <t>Young population 16-30 yrs</t>
  </si>
  <si>
    <t>Young population 16-30 yrs (Male)</t>
  </si>
  <si>
    <t>Young population 16-30 yrs (Female)</t>
  </si>
  <si>
    <t>Young  population 16-30 yrs (Urban)</t>
  </si>
  <si>
    <t>Young population 16-30 yrs (Rural)</t>
  </si>
  <si>
    <t>Outside Rwanda</t>
  </si>
  <si>
    <t>- Burundi</t>
  </si>
  <si>
    <t>- Congo-Kinshasa  DRC</t>
  </si>
  <si>
    <t>- Kenya</t>
  </si>
  <si>
    <t>- Tanzania</t>
  </si>
  <si>
    <t>- Uganda</t>
  </si>
  <si>
    <t>- Rest of Africa</t>
  </si>
  <si>
    <t>- Other country</t>
  </si>
  <si>
    <t>Time related underemployment rate</t>
  </si>
  <si>
    <t>Population 16 years old and over</t>
  </si>
  <si>
    <t>- Employed</t>
  </si>
  <si>
    <t>- Unemployed</t>
  </si>
  <si>
    <t>Labour underutilization</t>
  </si>
  <si>
    <t>- Time-related underemployed</t>
  </si>
  <si>
    <t>- Potential labour force</t>
  </si>
  <si>
    <t>Employment-to-population ratio</t>
  </si>
  <si>
    <t>LU1 - Unemployment rate</t>
  </si>
  <si>
    <t>LU2 - Combined rate of unemployment and time-related underemployment</t>
  </si>
  <si>
    <t>LU3 - Combined rate of unemployment and potential labour force</t>
  </si>
  <si>
    <t>LU4 - Composite measure of labour underutilization</t>
  </si>
  <si>
    <t>Median total monthly earnings at main job</t>
  </si>
  <si>
    <t>Population</t>
  </si>
  <si>
    <t>0-4 yrs</t>
  </si>
  <si>
    <t>5-9 yrs</t>
  </si>
  <si>
    <t>10-14 yrs</t>
  </si>
  <si>
    <t>15-19 yrs</t>
  </si>
  <si>
    <t>25-29 yrs</t>
  </si>
  <si>
    <t>30-34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</si>
  <si>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</si>
  <si>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</si>
  <si>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</si>
  <si>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</si>
  <si>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</si>
  <si>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</si>
  <si>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</si>
  <si>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</si>
  <si>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</si>
  <si>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 xml:space="preserve">Population 16 yrs and over (Rural) </t>
  </si>
  <si>
    <t>Informal sector out of agriculture</t>
  </si>
  <si>
    <t>Formal sector out of agriculture</t>
  </si>
  <si>
    <t>Employed population 16+ in formal nd informal sector</t>
  </si>
  <si>
    <t xml:space="preserve">Total employees/paid apprentices 16 + </t>
  </si>
  <si>
    <t xml:space="preserve">Not stated </t>
  </si>
  <si>
    <t>Performing a job such as unpaid work in a family  business or apprenticeship or</t>
  </si>
  <si>
    <t>Retirement or early retirement or given up business activity</t>
  </si>
  <si>
    <t>Permanently unable to work due to longstanding  health problems</t>
  </si>
  <si>
    <t>In compulsory military or civilian service</t>
  </si>
  <si>
    <t>Person fulfilling domestic task in own household</t>
  </si>
  <si>
    <t>Finish school,waiting for results</t>
  </si>
  <si>
    <t>other status,Specify</t>
  </si>
  <si>
    <t>agriculture forestry and fishing</t>
  </si>
  <si>
    <t>mining and quarrying</t>
  </si>
  <si>
    <t>manufacturing</t>
  </si>
  <si>
    <t>electricity gas stream and air conditioning supply</t>
  </si>
  <si>
    <t>water supply, gas and remediation services</t>
  </si>
  <si>
    <t>construction</t>
  </si>
  <si>
    <t>whole sale and retail trade; repair of motor vehicles and motorcycles</t>
  </si>
  <si>
    <t>transportationa and storage</t>
  </si>
  <si>
    <t>accommodation and food services activities</t>
  </si>
  <si>
    <t>financial and insurance activities</t>
  </si>
  <si>
    <t>real estate activities</t>
  </si>
  <si>
    <t>professional, scientific and technical activities</t>
  </si>
  <si>
    <t>administrative and support activities</t>
  </si>
  <si>
    <t>public administration and defense; compulsory social security</t>
  </si>
  <si>
    <t>education</t>
  </si>
  <si>
    <t>human health and social work activities</t>
  </si>
  <si>
    <t>arts, entertainment and recreation</t>
  </si>
  <si>
    <t>other services</t>
  </si>
  <si>
    <t>activities of extraterritorial organizations and bodies</t>
  </si>
  <si>
    <t>information and communication</t>
  </si>
  <si>
    <t xml:space="preserve">Labour market indicators and type of education(vocational and general) </t>
  </si>
  <si>
    <t>Horticulture production</t>
  </si>
  <si>
    <t>Agriculture Mechanization</t>
  </si>
  <si>
    <t>Self-financing/Parents</t>
  </si>
  <si>
    <t>activities of house13holds as employers</t>
  </si>
  <si>
    <t>Table 34. Youth and Young Population by sex, and residential area,August 2017</t>
  </si>
  <si>
    <t>0 –  less than 3 months</t>
  </si>
  <si>
    <t>Unemployed population who looked for a job</t>
  </si>
  <si>
    <t>Kigali city</t>
  </si>
  <si>
    <t>Southern Province</t>
  </si>
  <si>
    <t>Western Province</t>
  </si>
  <si>
    <t>Northern Province</t>
  </si>
  <si>
    <t>Eastern Province</t>
  </si>
  <si>
    <t>Province</t>
  </si>
  <si>
    <t>Current residence</t>
  </si>
  <si>
    <t>Last move</t>
  </si>
  <si>
    <t>Summary labour force indicators, August  2017</t>
  </si>
  <si>
    <t>Population by sex, age group and urban./rural area,August  2017</t>
  </si>
  <si>
    <t>Households by household size, sex of head of household, urban/rural area, August  2017</t>
  </si>
  <si>
    <t>Disabled persons by sex, age group, urban/rural area and type of disability, RLFS August  2017</t>
  </si>
  <si>
    <t>Disabled working age persons by labour force status and type of disability, RLFS August  2017</t>
  </si>
  <si>
    <t>Population 16 years old and over  by education status and urban/rural area, August  2017</t>
  </si>
  <si>
    <t>Population 16 years old and over by sex, level of educational attainment and urban/rural area, August  2017</t>
  </si>
  <si>
    <t>Population 16 years old and over with respective field of education by sex, urban/rural area, August  2017</t>
  </si>
  <si>
    <t>Population 16 years old and over in trade or training courses by sex, duration of training, and urban/rural area, August  2017</t>
  </si>
  <si>
    <t>and urban/rural area, August  2017</t>
  </si>
  <si>
    <t>Population 16 years old and over by labour force status, sex, age group, and urban/rural area, August  2017</t>
  </si>
  <si>
    <t>Population 16 years old and over by labour force status, sex, educational attainment, and urban/rural area, August  2017</t>
  </si>
  <si>
    <t>Population 16 years old and over by labour force status, sex, marital status, and urban/rural area, August  2017</t>
  </si>
  <si>
    <t>Employed population by sex, age group, and urban/rural area, August  2017</t>
  </si>
  <si>
    <t>Employed population by sex, occupation group and urban/rural area,August  2017</t>
  </si>
  <si>
    <t>Employed population by sex, education status, and urban/rural area,August  2017</t>
  </si>
  <si>
    <t>Employed population by sex, level of educational attainment, and urban/rural area, August  2017</t>
  </si>
  <si>
    <t>Employed population by sex, occupation group and level of educational attainment, August  2017</t>
  </si>
  <si>
    <t>Employed population by sex, branch of economic activity, and urban/rural area, August  2017</t>
  </si>
  <si>
    <t>Employed population by sex, branch of economic activity and level of educational attainment, August  2017</t>
  </si>
  <si>
    <t>Employed population by sex, status in employment, and urban/rural area, August  2017</t>
  </si>
  <si>
    <t>Employed population by sex, hours usually worked per week at all jobs, and urban/rural area, August  2017</t>
  </si>
  <si>
    <t>Employees by sex, duration of employment contract at main job and urban/rural area, August  2017</t>
  </si>
  <si>
    <t>Employed population by sex, formal/informal sector employmenmt, status in employment at main job and urban/rural area, August  2017</t>
  </si>
  <si>
    <t>Formal and informal employment by sex, branch of economic activity, August  2017</t>
  </si>
  <si>
    <t>Formal and informal Sector by sex, branch of economic activity, August  2017</t>
  </si>
  <si>
    <t>Average number of hours usually worked per week at main job by sex, branch of economic activity, urban/rural area August 2017</t>
  </si>
  <si>
    <t>Size distribution of monthly cash income from employment of employees at main job by sex and urban/rural area, August 2017</t>
  </si>
  <si>
    <t>Median/Mean cash income from employment of employees at main job by Quintiles sex and urban/rural area, August 2017</t>
  </si>
  <si>
    <t>Youth  and young Population by sex, and residential area,August 2017</t>
  </si>
  <si>
    <t>Youth population 16–30 years old by sex, level of educational attainment, labour force status and urban/rural area, August 2017</t>
  </si>
  <si>
    <t>Youth Unemployed by sex, duration of seeking employment, and urban/rural area, August 2017</t>
  </si>
  <si>
    <t>Young Unemployed by sex, duration of seeking employment, and urban/rural area, August 2017</t>
  </si>
  <si>
    <t>Youth not in employment and not currently in education or training by sex, age group, and urban/rural area, August 2017</t>
  </si>
  <si>
    <t>Unemployed population by sex, broad age group and urban/rural area, August 2017</t>
  </si>
  <si>
    <t>Unemployed population by sex, level of educational, and urban/rural area, August 2017</t>
  </si>
  <si>
    <t>Unemployed population(who looked for a job) by sex,method of seeking employment, and urban/rural area, August 2017</t>
  </si>
  <si>
    <t>Unemployed population(who looked for a job) by sex, duration of seeking employment, and urban/rural area, August 2017</t>
  </si>
  <si>
    <t>Population outside the labour force by sex, degree of labour market attachment, and urban/rural area, August 2017</t>
  </si>
  <si>
    <t>Population outside the labour force by sex, main source of livelihood, and urban/rural area, August 2017</t>
  </si>
  <si>
    <t>Average time spent in own-use production work by sex, type of own-use production and urban/rural area, August 2017</t>
  </si>
  <si>
    <t>Average time spent per week on own-use production of goods of working age population by sex, age group, employment status and urban/rural area, August 2017</t>
  </si>
  <si>
    <t>Average time spent per week on own-use provision of services of working age population by sex, age group, employment status and urban/rural area,  August 2017</t>
  </si>
  <si>
    <t>Children 5-13 years old by sex, school attendance, current work status,  and urban/rural area, August 2017</t>
  </si>
  <si>
    <t>Migrants by sex, age group, urban/rural area and place of residence prior to migration, RLFS August 2017</t>
  </si>
  <si>
    <t>Internal and international migrants by labour force status, sex, urban/rural area, RLFS August 2017</t>
  </si>
  <si>
    <t>Internal and international migrants by labour force status and main reason for migration, RLFS August 2017</t>
  </si>
  <si>
    <t>Migrant workers by sex, urban/rural area, prior place of residence and branch of economic activity, RLFS August 2017</t>
  </si>
  <si>
    <t>Summary labour force indicators, RLFS August 2017(City of Kigali)</t>
  </si>
  <si>
    <t>Summary labour force indicators, RLFS August 2017(South)</t>
  </si>
  <si>
    <t>Summary labour force indicators, RLFS August 2017(West)</t>
  </si>
  <si>
    <t>Summary labour force indicators, RLFS August 2017(North)</t>
  </si>
  <si>
    <t>Summary labour force indicators, RLFS August 2017(East)</t>
  </si>
  <si>
    <t>Employment by sex, urban/rural area and branch of economic activity, RLFS August 2017(City of Kigali)</t>
  </si>
  <si>
    <t>Employment by sex, urban/rural area and branch of economic activity, RLFS August 2017(South)</t>
  </si>
  <si>
    <t>Employment by sex, urban/rural area and branch of economic activity, RLFS August 2017(West)</t>
  </si>
  <si>
    <t>Employment by sex, urban/rural area and branch of economic activity, RLFS August 2017(North)</t>
  </si>
  <si>
    <t>Employment by sex, urban/rural area and branch of economic activity, RLFS August 2017(East)</t>
  </si>
  <si>
    <t>Table 1. Summary labour force indicators, August 2017</t>
  </si>
  <si>
    <t>Table 3. Population by sex, age group and urban/rural area, August 2017</t>
  </si>
  <si>
    <t>Table 5. Disabled persons by sex, age group, urban/rural area and type of disability, RLFS August 2017</t>
  </si>
  <si>
    <t>Table 6. Disabled working age persons by labour force status and type of disability, RLFS August 2017</t>
  </si>
  <si>
    <t>Table 7:  Population 16 years old and over by education status and urban/rural area, August 2017</t>
  </si>
  <si>
    <t>Table 8: Population 16 years old and over by sex, level of educational attainment and urban/rural area, August 2017</t>
  </si>
  <si>
    <t>Table 9: Population 16 years old and over with respective field of education by sex, urban/rural area, August 2017</t>
  </si>
  <si>
    <t>Table 10: Population 16 years old and over in trade/attended or training courses by sex, duration of training, and urban/rural area, August 2017</t>
  </si>
  <si>
    <t>Table 11: Population 16 years old in/attended trade and technical training  by sex, technical skills, and urban/rural area, August 2017</t>
  </si>
  <si>
    <t>Table 12: Population 16 years old and over who received trade and technical training by sex, place of the training, main sponsor, Outcome of the Traning and urban/rural area, August 2017</t>
  </si>
  <si>
    <t>Table 13. Population 16 years old and over by labour force status, sex, age group, and urban/rural area, August 2017</t>
  </si>
  <si>
    <t>Table 14. Population 16 years old and over by labour force status, sex, educational attainment, and urban/rural area, August 2017</t>
  </si>
  <si>
    <t>Table 15. Population 16 years old and over by labour force status, sex, marital status, and urban/rural area, August 2017</t>
  </si>
  <si>
    <t>Table 16. Employed population by sex, age group, and urban/rural area, August 2017</t>
  </si>
  <si>
    <t>Table 17. Employed population by sex, occupation group, and urban/rural area, August 2017</t>
  </si>
  <si>
    <t>Table 18. Employed population by sex, current education attendance, and urban/rural area, August 2017</t>
  </si>
  <si>
    <t>Table 19. Employed population by sex, educational attainment, and urban/rural area, August 2017</t>
  </si>
  <si>
    <t>Table 20. Employed population by sex, occupation group and level of educational attainment, August 2017</t>
  </si>
  <si>
    <t>Table 21. Employed population by sex, branch of economic activity, and urban/rural area, August 2017</t>
  </si>
  <si>
    <t>Table 22. Employed population by sex, branch of economic activity and level of educational attainment, August 2017</t>
  </si>
  <si>
    <t>Table 23. Employed population by sex, status in employment, and urban/rural area, August 2017</t>
  </si>
  <si>
    <t>Table 24. Employed population by sex, hours usually worked per week at all jobs, and urban/rural area, August 2017</t>
  </si>
  <si>
    <t>Table25. Employees by sex, duration of employment contract at main job and urban/rural area, August 2017</t>
  </si>
  <si>
    <t>Table 26. Employed population by sex, formal/informal sector employmenmt, status in employment at main job and urban/rural area, August 2017</t>
  </si>
  <si>
    <t>Table 27. Formal and informal employment by sex, branch of economic activity, August 2017</t>
  </si>
  <si>
    <t>Table 28. Formal and informal Sector by sex, branch of economic activity, August 2017</t>
  </si>
  <si>
    <t>Table 29. Average number of hours usually worked per week at main job by sex, branch of economic activity, urban/rural area August 2017</t>
  </si>
  <si>
    <t>Table 30. Average monthly cash income from employment of employees at main job by sex, age group, level of educational attainment,occupation group and urban/rural area, August 2017</t>
  </si>
  <si>
    <t>Table 31. Median  monthly cash income from employment of employees at main job by sex, age group, level of educational attainment,occupation group and urban/rural area, August 2017</t>
  </si>
  <si>
    <t>Table 32.  Size distribution of monthly cash income from employment of employees at main job by sex and urban/rural area, August 2017</t>
  </si>
  <si>
    <t>Table 33.  Median/Mean cash income from employment of employees at main job by Quintiles sex and urban/rural area, August 2017</t>
  </si>
  <si>
    <t>Table 35. Young population 16–30 years old by sex, level of educational attainment, labour force status and urban/rural area, August 2017</t>
  </si>
  <si>
    <t>Table 36. Youth Unemployed by sex, duration of seeking employment, and urban/rural area, August 2017</t>
  </si>
  <si>
    <t>Table 37 . Young Unemployed by sex, duration of seeking employment, and urban/rural area, August 2017</t>
  </si>
  <si>
    <t>Table 38.Youth not in employment and not currently in education or training by sex, age group, and urban/rural area, August 2017</t>
  </si>
  <si>
    <t>Table 39. Unemployed population by sex, broad age group and urban/rural area, August 2017</t>
  </si>
  <si>
    <t>Table 40. Unemployed population by sex, level of educational, and urban/rural area, August 2017</t>
  </si>
  <si>
    <t>Table 41. Unemployed population(who looked for a job) by sex,method of seeking employment, and urban/rural area, August 2017</t>
  </si>
  <si>
    <t>42. Unemployed population(who looked for a job) by sex, duration of seeking employment, and urban/rural area, August 2017</t>
  </si>
  <si>
    <t>Table 45. Population outside the labour force by sex, degree of labour market attachment, and urban/rural area, August 2017</t>
  </si>
  <si>
    <t>Table 46. Population outside the labour force by sex, main source of livelihood, and urban/rural area, August 2017</t>
  </si>
  <si>
    <t>Table 48. Average time spent in own-use production work by sex, type of own-use production and urban/rural area, August 2017</t>
  </si>
  <si>
    <t>Table 49. Average time spent per week on own-use production of goods of working age population by sex, age group, employment status, and urban/rural area, August 2017</t>
  </si>
  <si>
    <t>Table 50. Average time spent per week on own-use provision of services of working age population by sex, age group and urban/rural area,  August 2017</t>
  </si>
  <si>
    <t>Table 51. Children 5-17 years old by sex, school attendance, current work status and urban/rural area, August 2017</t>
  </si>
  <si>
    <t>Table 52. Migrants by sex, age group, urban/rural area and place of residence prior to migration, RLFS August 2017</t>
  </si>
  <si>
    <t>Table 53. Internal and international migrants by labour force status, sex, urban/rural area, RLFS August 2017</t>
  </si>
  <si>
    <t>Table 54 Internal and international migrants by labour force status and main reason for migration, RLFS August 2017</t>
  </si>
  <si>
    <t>Table 55. Migrant workers by sex, urban/rural area, prior place of residence and branch of economic activity, RLFS August 2017</t>
  </si>
  <si>
    <t>Table 56. Summary labour force indicators, RLFS August 2017(City of Kigali)</t>
  </si>
  <si>
    <t>Table 57. Summary labour force indicators, RLFS August 2017(South province)</t>
  </si>
  <si>
    <t>Table 58. Summary labour force indicators, RLFS August 2017(West province)</t>
  </si>
  <si>
    <t>Table 59. Summary labour force indicators, RLFS August 2017(North province)</t>
  </si>
  <si>
    <t>Table 60. Summary labour force indicators, RLFS August 2017(East province)</t>
  </si>
  <si>
    <t>Table 61. Employment by sex, urban/rural area and branch of economic activity, RLFS August 2017(City of Kigali)</t>
  </si>
  <si>
    <t>Table 62. Employment by sex, urban/rural area and branch of economic activity, RLFS August 2017(South province)</t>
  </si>
  <si>
    <t>Table 63. Employment by sex, urban/rural area and branch of economic activity, RLFS August 2017(West province)</t>
  </si>
  <si>
    <t>Table 64 Employment by sex, urban/rural area and branch of economic activity, RLFS August 2017(North province)</t>
  </si>
  <si>
    <t>Table 65. Employment by sex, urban/rural area and branch of economic activity, RLFS August 2017(East province)</t>
  </si>
  <si>
    <t>Less than 3 months</t>
  </si>
  <si>
    <t>Less than 6 months</t>
  </si>
  <si>
    <t>Less than 12 months</t>
  </si>
  <si>
    <t>1 year to less than 2 years</t>
  </si>
  <si>
    <t>2 years and above</t>
  </si>
  <si>
    <t>20,800</t>
  </si>
  <si>
    <t>26,000</t>
  </si>
  <si>
    <t>18,200</t>
  </si>
  <si>
    <t>52,000</t>
  </si>
  <si>
    <t>30,000</t>
  </si>
  <si>
    <t>15,600</t>
  </si>
  <si>
    <t>15,000</t>
  </si>
  <si>
    <t>32,500</t>
  </si>
  <si>
    <t>20,000</t>
  </si>
  <si>
    <t>35,000</t>
  </si>
  <si>
    <t>21,667</t>
  </si>
  <si>
    <t>17,333</t>
  </si>
  <si>
    <t>50,000</t>
  </si>
  <si>
    <t>55,000</t>
  </si>
  <si>
    <t>65,000</t>
  </si>
  <si>
    <t>200,000</t>
  </si>
  <si>
    <t>300,000</t>
  </si>
  <si>
    <t>100,000</t>
  </si>
  <si>
    <t>117,300</t>
  </si>
  <si>
    <t>80,000</t>
  </si>
  <si>
    <t>180,000</t>
  </si>
  <si>
    <t>150,000</t>
  </si>
  <si>
    <t>45,000</t>
  </si>
  <si>
    <t>41,000</t>
  </si>
  <si>
    <t>46,000</t>
  </si>
  <si>
    <t>37,500</t>
  </si>
  <si>
    <t>125,667</t>
  </si>
  <si>
    <t>130,000</t>
  </si>
  <si>
    <t>70,000</t>
  </si>
  <si>
    <t>66,667</t>
  </si>
  <si>
    <t>43,333</t>
  </si>
  <si>
    <t>108,000</t>
  </si>
  <si>
    <t>13,000</t>
  </si>
  <si>
    <t>40,000</t>
  </si>
  <si>
    <t>25,000</t>
  </si>
  <si>
    <t>316,000</t>
  </si>
  <si>
    <t>190,000</t>
  </si>
  <si>
    <t>60,000</t>
  </si>
  <si>
    <t>104,000</t>
  </si>
  <si>
    <t>78,000</t>
  </si>
  <si>
    <t>24,000</t>
  </si>
  <si>
    <t>19,500</t>
  </si>
  <si>
    <t>44,000</t>
  </si>
  <si>
    <t>120,000</t>
  </si>
  <si>
    <t>134,000</t>
  </si>
  <si>
    <t>83,000</t>
  </si>
  <si>
    <t>58,000</t>
  </si>
  <si>
    <t>28,000</t>
  </si>
  <si>
    <t>39,000</t>
  </si>
  <si>
    <t>69,000</t>
  </si>
  <si>
    <t>182,000</t>
  </si>
  <si>
    <t>12,000</t>
  </si>
  <si>
    <t>10,000</t>
  </si>
  <si>
    <t>49,000</t>
  </si>
  <si>
    <t>31,200</t>
  </si>
  <si>
    <t xml:space="preserve">Table 4. Households by household size, sex of head of household and </t>
  </si>
  <si>
    <t>urban/rural area, August 2017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</si>
</sst>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##0"/>
    <numFmt numFmtId="174" formatCode="_(* #,##0_);_(* \(#,##0\);_(* &quot;-&quot;??_);_(@_)"/>
    <numFmt numFmtId="175" formatCode="###0.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##"/>
    <numFmt numFmtId="182" formatCode="###0.00"/>
    <numFmt numFmtId="183" formatCode="####.00"/>
    <numFmt numFmtId="184" formatCode="_(* #,##0.0_);_(* \(#,##0.0\);_(* &quot;-&quot;??_);_(@_)"/>
    <numFmt numFmtId="185" formatCode="###0.0%"/>
    <numFmt numFmtId="186" formatCode="####.0%"/>
    <numFmt numFmtId="187" formatCode="#,##0.0"/>
    <numFmt numFmtId="188" formatCode="0.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[$-409]dddd\,\ mmmm\ dd\,\ yyyy"/>
    <numFmt numFmtId="195" formatCode="[$-409]h:mm:ss\ AM/PM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_(* #,##0.000000000_);_(* \(#,##0.000000000\);_(* &quot;-&quot;??_);_(@_)"/>
    <numFmt numFmtId="203" formatCode="0.000%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indexed="22"/>
      <name val="Verdana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name val="Arial Narrow"/>
      <family val="2"/>
    </font>
    <font>
      <sz val="9"/>
      <color indexed="8"/>
      <name val="Times New Roman"/>
      <family val="1"/>
    </font>
    <font>
      <sz val="12"/>
      <name val="Arial Narrow"/>
      <family val="2"/>
    </font>
    <font>
      <sz val="10"/>
      <name val="Cambria"/>
      <family val="1"/>
    </font>
    <font>
      <sz val="12"/>
      <name val="Cambria"/>
      <family val="1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.5"/>
      <name val="Verdana"/>
      <family val="2"/>
    </font>
    <font>
      <sz val="11"/>
      <name val="Arial Narrow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2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22"/>
      <name val="Calibri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/>
      <bottom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6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74" fontId="0" fillId="0" borderId="0" xfId="42" applyNumberFormat="1" applyFont="1" applyAlignment="1">
      <alignment/>
    </xf>
    <xf numFmtId="174" fontId="0" fillId="33" borderId="0" xfId="42" applyNumberFormat="1" applyFont="1" applyFill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174" fontId="1" fillId="0" borderId="0" xfId="42" applyNumberFormat="1" applyFont="1" applyBorder="1" applyAlignment="1">
      <alignment horizontal="right" vertical="top"/>
    </xf>
    <xf numFmtId="173" fontId="1" fillId="0" borderId="0" xfId="72" applyNumberFormat="1" applyFont="1" applyBorder="1" applyAlignment="1">
      <alignment horizontal="right" vertical="top"/>
      <protection/>
    </xf>
    <xf numFmtId="0" fontId="38" fillId="33" borderId="0" xfId="0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14" fillId="0" borderId="0" xfId="60" applyFont="1" applyBorder="1" applyAlignment="1">
      <alignment horizontal="left" vertical="top" wrapText="1"/>
      <protection/>
    </xf>
    <xf numFmtId="0" fontId="1" fillId="0" borderId="0" xfId="60" applyFont="1" applyBorder="1" applyAlignment="1">
      <alignment horizontal="left" vertical="top" wrapText="1"/>
      <protection/>
    </xf>
    <xf numFmtId="0" fontId="14" fillId="0" borderId="0" xfId="61" applyFont="1" applyBorder="1" applyAlignment="1">
      <alignment horizontal="left" vertical="top" wrapText="1"/>
      <protection/>
    </xf>
    <xf numFmtId="0" fontId="1" fillId="0" borderId="0" xfId="61" applyFont="1" applyBorder="1" applyAlignment="1">
      <alignment horizontal="left" vertical="top" wrapText="1"/>
      <protection/>
    </xf>
    <xf numFmtId="0" fontId="62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14" fillId="34" borderId="0" xfId="60" applyFont="1" applyFill="1" applyBorder="1" applyAlignment="1">
      <alignment horizontal="left" vertical="top" wrapText="1"/>
      <protection/>
    </xf>
    <xf numFmtId="0" fontId="14" fillId="35" borderId="0" xfId="63" applyFont="1" applyFill="1" applyBorder="1" applyAlignment="1">
      <alignment wrapText="1"/>
      <protection/>
    </xf>
    <xf numFmtId="0" fontId="14" fillId="0" borderId="0" xfId="63" applyFont="1" applyBorder="1" applyAlignment="1">
      <alignment horizontal="left" vertical="top" wrapText="1"/>
      <protection/>
    </xf>
    <xf numFmtId="0" fontId="1" fillId="0" borderId="0" xfId="63" applyFont="1" applyBorder="1" applyAlignment="1">
      <alignment horizontal="left" vertical="top" wrapText="1"/>
      <protection/>
    </xf>
    <xf numFmtId="0" fontId="14" fillId="35" borderId="0" xfId="63" applyFont="1" applyFill="1" applyBorder="1" applyAlignment="1">
      <alignment horizontal="left" vertical="top" wrapText="1"/>
      <protection/>
    </xf>
    <xf numFmtId="173" fontId="1" fillId="35" borderId="0" xfId="63" applyNumberFormat="1" applyFont="1" applyFill="1" applyBorder="1" applyAlignment="1">
      <alignment horizontal="right" vertical="top"/>
      <protection/>
    </xf>
    <xf numFmtId="173" fontId="1" fillId="34" borderId="0" xfId="71" applyNumberFormat="1" applyFont="1" applyFill="1" applyBorder="1" applyAlignment="1">
      <alignment horizontal="right" vertical="top"/>
      <protection/>
    </xf>
    <xf numFmtId="0" fontId="0" fillId="34" borderId="0" xfId="0" applyFont="1" applyFill="1" applyAlignment="1">
      <alignment/>
    </xf>
    <xf numFmtId="1" fontId="0" fillId="34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173" fontId="0" fillId="0" borderId="0" xfId="0" applyNumberFormat="1" applyAlignment="1">
      <alignment/>
    </xf>
    <xf numFmtId="173" fontId="1" fillId="34" borderId="0" xfId="72" applyNumberFormat="1" applyFont="1" applyFill="1" applyBorder="1" applyAlignment="1">
      <alignment horizontal="right" vertical="top"/>
      <protection/>
    </xf>
    <xf numFmtId="0" fontId="64" fillId="0" borderId="0" xfId="0" applyFont="1" applyAlignment="1">
      <alignment/>
    </xf>
    <xf numFmtId="0" fontId="64" fillId="33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/>
    </xf>
    <xf numFmtId="0" fontId="64" fillId="0" borderId="0" xfId="0" applyFont="1" applyBorder="1" applyAlignment="1">
      <alignment/>
    </xf>
    <xf numFmtId="0" fontId="64" fillId="34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62" fillId="35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/>
    </xf>
    <xf numFmtId="0" fontId="40" fillId="35" borderId="0" xfId="58" applyFont="1" applyFill="1" applyBorder="1" applyAlignment="1">
      <alignment horizontal="left"/>
      <protection/>
    </xf>
    <xf numFmtId="0" fontId="64" fillId="35" borderId="0" xfId="0" applyFont="1" applyFill="1" applyAlignment="1">
      <alignment/>
    </xf>
    <xf numFmtId="0" fontId="15" fillId="35" borderId="0" xfId="65" applyFont="1" applyFill="1" applyBorder="1" applyAlignment="1">
      <alignment wrapText="1"/>
      <protection/>
    </xf>
    <xf numFmtId="0" fontId="41" fillId="35" borderId="0" xfId="0" applyFont="1" applyFill="1" applyAlignment="1">
      <alignment/>
    </xf>
    <xf numFmtId="0" fontId="64" fillId="35" borderId="0" xfId="0" applyFont="1" applyFill="1" applyBorder="1" applyAlignment="1">
      <alignment horizontal="center"/>
    </xf>
    <xf numFmtId="0" fontId="64" fillId="33" borderId="0" xfId="0" applyFont="1" applyFill="1" applyAlignment="1">
      <alignment/>
    </xf>
    <xf numFmtId="0" fontId="64" fillId="33" borderId="0" xfId="0" applyFont="1" applyFill="1" applyAlignment="1">
      <alignment horizontal="center"/>
    </xf>
    <xf numFmtId="0" fontId="64" fillId="33" borderId="0" xfId="0" applyFont="1" applyFill="1" applyAlignment="1">
      <alignment horizontal="center" wrapText="1"/>
    </xf>
    <xf numFmtId="1" fontId="64" fillId="0" borderId="0" xfId="0" applyNumberFormat="1" applyFont="1" applyAlignment="1">
      <alignment/>
    </xf>
    <xf numFmtId="0" fontId="42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41" fillId="35" borderId="0" xfId="63" applyFont="1" applyFill="1" applyBorder="1" applyAlignment="1">
      <alignment wrapText="1"/>
      <protection/>
    </xf>
    <xf numFmtId="0" fontId="15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11" fillId="0" borderId="0" xfId="53" applyFont="1" applyBorder="1" applyAlignment="1">
      <alignment horizontal="center"/>
    </xf>
    <xf numFmtId="0" fontId="6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8" fillId="36" borderId="0" xfId="58" applyFont="1" applyFill="1" applyBorder="1" applyAlignment="1">
      <alignment horizontal="left"/>
      <protection/>
    </xf>
    <xf numFmtId="0" fontId="11" fillId="0" borderId="0" xfId="0" applyFont="1" applyBorder="1" applyAlignment="1">
      <alignment horizontal="center"/>
    </xf>
    <xf numFmtId="0" fontId="10" fillId="0" borderId="0" xfId="58" applyFont="1" applyFill="1" applyBorder="1" applyAlignment="1">
      <alignment horizontal="left"/>
      <protection/>
    </xf>
    <xf numFmtId="0" fontId="12" fillId="36" borderId="0" xfId="58" applyFont="1" applyFill="1" applyBorder="1" applyAlignment="1">
      <alignment horizontal="center"/>
      <protection/>
    </xf>
    <xf numFmtId="0" fontId="10" fillId="0" borderId="0" xfId="0" applyFont="1" applyBorder="1" applyAlignment="1">
      <alignment horizontal="left"/>
    </xf>
    <xf numFmtId="0" fontId="10" fillId="0" borderId="0" xfId="58" applyFont="1" applyFill="1" applyBorder="1" applyAlignment="1">
      <alignment horizontal="left" vertical="center"/>
      <protection/>
    </xf>
    <xf numFmtId="0" fontId="2" fillId="0" borderId="0" xfId="0" applyFont="1" applyAlignment="1">
      <alignment wrapText="1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 quotePrefix="1">
      <alignment/>
    </xf>
    <xf numFmtId="0" fontId="65" fillId="35" borderId="0" xfId="0" applyFont="1" applyFill="1" applyBorder="1" applyAlignment="1">
      <alignment/>
    </xf>
    <xf numFmtId="0" fontId="45" fillId="0" borderId="0" xfId="0" applyFont="1" applyAlignment="1">
      <alignment/>
    </xf>
    <xf numFmtId="0" fontId="14" fillId="0" borderId="0" xfId="0" applyFont="1" applyAlignment="1">
      <alignment/>
    </xf>
    <xf numFmtId="0" fontId="2" fillId="34" borderId="0" xfId="0" applyFont="1" applyFill="1" applyAlignment="1">
      <alignment horizontal="left" wrapText="1"/>
    </xf>
    <xf numFmtId="0" fontId="0" fillId="0" borderId="0" xfId="0" applyAlignment="1">
      <alignment/>
    </xf>
    <xf numFmtId="0" fontId="14" fillId="34" borderId="0" xfId="62" applyFont="1" applyFill="1" applyBorder="1" applyAlignment="1">
      <alignment wrapText="1"/>
      <protection/>
    </xf>
    <xf numFmtId="0" fontId="66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46" fillId="0" borderId="0" xfId="0" applyFont="1" applyAlignment="1">
      <alignment/>
    </xf>
    <xf numFmtId="0" fontId="19" fillId="0" borderId="0" xfId="0" applyFont="1" applyAlignment="1">
      <alignment/>
    </xf>
    <xf numFmtId="0" fontId="62" fillId="33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46" fillId="0" borderId="10" xfId="58" applyFont="1" applyFill="1" applyBorder="1" applyAlignment="1">
      <alignment horizontal="left"/>
      <protection/>
    </xf>
    <xf numFmtId="0" fontId="62" fillId="35" borderId="0" xfId="0" applyFont="1" applyFill="1" applyAlignment="1">
      <alignment/>
    </xf>
    <xf numFmtId="0" fontId="14" fillId="35" borderId="0" xfId="65" applyFont="1" applyFill="1" applyBorder="1" applyAlignment="1">
      <alignment horizontal="center" wrapText="1"/>
      <protection/>
    </xf>
    <xf numFmtId="0" fontId="14" fillId="35" borderId="0" xfId="65" applyFont="1" applyFill="1" applyBorder="1" applyAlignment="1">
      <alignment horizontal="center"/>
      <protection/>
    </xf>
    <xf numFmtId="0" fontId="14" fillId="0" borderId="0" xfId="65" applyFont="1" applyBorder="1" applyAlignment="1">
      <alignment wrapText="1"/>
      <protection/>
    </xf>
    <xf numFmtId="173" fontId="14" fillId="0" borderId="0" xfId="65" applyNumberFormat="1" applyFont="1" applyBorder="1" applyAlignment="1">
      <alignment horizontal="center" wrapText="1"/>
      <protection/>
    </xf>
    <xf numFmtId="0" fontId="1" fillId="0" borderId="0" xfId="65" applyFont="1" applyBorder="1" applyAlignment="1">
      <alignment horizontal="left" vertical="top" wrapText="1"/>
      <protection/>
    </xf>
    <xf numFmtId="0" fontId="8" fillId="0" borderId="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8" fillId="36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5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18" fillId="0" borderId="0" xfId="58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8" fillId="36" borderId="0" xfId="58" applyFont="1" applyFill="1" applyBorder="1" applyAlignment="1">
      <alignment horizontal="center"/>
      <protection/>
    </xf>
    <xf numFmtId="0" fontId="0" fillId="33" borderId="0" xfId="0" applyFont="1" applyFill="1" applyBorder="1" applyAlignment="1">
      <alignment horizontal="center"/>
    </xf>
    <xf numFmtId="0" fontId="7" fillId="0" borderId="0" xfId="68" applyFont="1" applyBorder="1" applyAlignment="1">
      <alignment horizontal="left" vertical="top" wrapText="1"/>
      <protection/>
    </xf>
    <xf numFmtId="173" fontId="7" fillId="0" borderId="0" xfId="65" applyNumberFormat="1" applyFont="1" applyBorder="1" applyAlignment="1">
      <alignment horizontal="right" vertical="top"/>
      <protection/>
    </xf>
    <xf numFmtId="173" fontId="0" fillId="0" borderId="0" xfId="0" applyNumberFormat="1" applyFont="1" applyBorder="1" applyAlignment="1">
      <alignment/>
    </xf>
    <xf numFmtId="0" fontId="7" fillId="0" borderId="0" xfId="69" applyFont="1" applyBorder="1" applyAlignment="1">
      <alignment horizontal="left" vertical="top" wrapText="1"/>
      <protection/>
    </xf>
    <xf numFmtId="172" fontId="38" fillId="0" borderId="0" xfId="0" applyNumberFormat="1" applyFont="1" applyBorder="1" applyAlignment="1">
      <alignment/>
    </xf>
    <xf numFmtId="174" fontId="0" fillId="33" borderId="0" xfId="42" applyNumberFormat="1" applyFont="1" applyFill="1" applyBorder="1" applyAlignment="1">
      <alignment/>
    </xf>
    <xf numFmtId="0" fontId="7" fillId="0" borderId="0" xfId="74" applyFont="1" applyBorder="1" applyAlignment="1">
      <alignment horizontal="left" vertical="top" wrapText="1"/>
      <protection/>
    </xf>
    <xf numFmtId="0" fontId="6" fillId="0" borderId="0" xfId="74">
      <alignment/>
      <protection/>
    </xf>
    <xf numFmtId="0" fontId="7" fillId="0" borderId="0" xfId="76" applyFont="1" applyBorder="1" applyAlignment="1">
      <alignment horizontal="left" vertical="top" wrapText="1"/>
      <protection/>
    </xf>
    <xf numFmtId="0" fontId="15" fillId="0" borderId="0" xfId="65" applyFont="1" applyFill="1" applyBorder="1" applyAlignment="1">
      <alignment wrapText="1"/>
      <protection/>
    </xf>
    <xf numFmtId="3" fontId="0" fillId="0" borderId="0" xfId="0" applyNumberFormat="1" applyBorder="1" applyAlignment="1">
      <alignment/>
    </xf>
    <xf numFmtId="0" fontId="0" fillId="33" borderId="0" xfId="0" applyFill="1" applyBorder="1" applyAlignment="1">
      <alignment horizontal="center"/>
    </xf>
    <xf numFmtId="3" fontId="62" fillId="0" borderId="0" xfId="0" applyNumberFormat="1" applyFont="1" applyAlignment="1">
      <alignment/>
    </xf>
    <xf numFmtId="187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64" fillId="0" borderId="0" xfId="0" applyNumberFormat="1" applyFont="1" applyAlignment="1">
      <alignment/>
    </xf>
    <xf numFmtId="173" fontId="64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176" fontId="0" fillId="0" borderId="0" xfId="0" applyNumberFormat="1" applyAlignment="1">
      <alignment/>
    </xf>
    <xf numFmtId="0" fontId="46" fillId="0" borderId="0" xfId="0" applyFont="1" applyAlignment="1">
      <alignment/>
    </xf>
    <xf numFmtId="176" fontId="0" fillId="0" borderId="0" xfId="0" applyNumberFormat="1" applyFont="1" applyBorder="1" applyAlignment="1">
      <alignment/>
    </xf>
    <xf numFmtId="174" fontId="0" fillId="0" borderId="0" xfId="42" applyNumberFormat="1" applyFont="1" applyBorder="1" applyAlignment="1">
      <alignment/>
    </xf>
    <xf numFmtId="172" fontId="0" fillId="0" borderId="0" xfId="90" applyNumberFormat="1" applyFont="1" applyAlignment="1">
      <alignment/>
    </xf>
    <xf numFmtId="172" fontId="0" fillId="0" borderId="0" xfId="90" applyNumberFormat="1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76" fontId="0" fillId="0" borderId="0" xfId="0" applyNumberFormat="1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7" fillId="0" borderId="0" xfId="75" applyFont="1" applyBorder="1" applyAlignment="1">
      <alignment horizontal="left" vertical="top" wrapText="1"/>
      <protection/>
    </xf>
    <xf numFmtId="0" fontId="0" fillId="33" borderId="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86" applyFont="1" applyBorder="1" applyAlignment="1">
      <alignment horizontal="left" vertical="top" wrapText="1"/>
      <protection/>
    </xf>
    <xf numFmtId="176" fontId="0" fillId="34" borderId="0" xfId="0" applyNumberFormat="1" applyFill="1" applyBorder="1" applyAlignment="1">
      <alignment/>
    </xf>
    <xf numFmtId="0" fontId="62" fillId="34" borderId="0" xfId="0" applyFont="1" applyFill="1" applyBorder="1" applyAlignment="1">
      <alignment horizontal="center"/>
    </xf>
    <xf numFmtId="0" fontId="62" fillId="34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Border="1" applyAlignment="1">
      <alignment horizontal="right"/>
    </xf>
    <xf numFmtId="0" fontId="21" fillId="0" borderId="0" xfId="0" applyFont="1" applyAlignment="1">
      <alignment/>
    </xf>
    <xf numFmtId="0" fontId="14" fillId="0" borderId="0" xfId="59" applyFont="1" applyBorder="1" applyAlignment="1">
      <alignment horizontal="left" vertical="top" wrapText="1"/>
      <protection/>
    </xf>
    <xf numFmtId="0" fontId="1" fillId="0" borderId="0" xfId="59" applyFont="1" applyBorder="1" applyAlignment="1">
      <alignment horizontal="left" vertical="top" wrapText="1"/>
      <protection/>
    </xf>
    <xf numFmtId="0" fontId="45" fillId="0" borderId="0" xfId="0" applyFont="1" applyBorder="1" applyAlignment="1">
      <alignment/>
    </xf>
    <xf numFmtId="0" fontId="15" fillId="34" borderId="0" xfId="60" applyFont="1" applyFill="1" applyBorder="1" applyAlignment="1">
      <alignment wrapText="1"/>
      <protection/>
    </xf>
    <xf numFmtId="0" fontId="1" fillId="34" borderId="0" xfId="60" applyFont="1" applyFill="1" applyBorder="1" applyAlignment="1">
      <alignment wrapText="1"/>
      <protection/>
    </xf>
    <xf numFmtId="0" fontId="1" fillId="34" borderId="0" xfId="60" applyFont="1" applyFill="1" applyBorder="1" applyAlignment="1">
      <alignment horizontal="center" wrapText="1"/>
      <protection/>
    </xf>
    <xf numFmtId="0" fontId="1" fillId="34" borderId="0" xfId="60" applyFont="1" applyFill="1" applyBorder="1" applyAlignment="1">
      <alignment horizontal="center"/>
      <protection/>
    </xf>
    <xf numFmtId="0" fontId="0" fillId="34" borderId="0" xfId="0" applyFont="1" applyFill="1" applyBorder="1" applyAlignment="1">
      <alignment horizontal="center"/>
    </xf>
    <xf numFmtId="0" fontId="1" fillId="34" borderId="0" xfId="85" applyFont="1" applyFill="1" applyBorder="1" applyAlignment="1">
      <alignment horizontal="center" wrapText="1"/>
      <protection/>
    </xf>
    <xf numFmtId="0" fontId="1" fillId="34" borderId="0" xfId="85" applyFont="1" applyFill="1" applyBorder="1" applyAlignment="1">
      <alignment horizontal="center"/>
      <protection/>
    </xf>
    <xf numFmtId="0" fontId="1" fillId="34" borderId="0" xfId="62" applyFont="1" applyFill="1" applyBorder="1" applyAlignment="1">
      <alignment wrapText="1"/>
      <protection/>
    </xf>
    <xf numFmtId="0" fontId="1" fillId="34" borderId="0" xfId="62" applyFont="1" applyFill="1" applyBorder="1" applyAlignment="1">
      <alignment horizontal="center" wrapText="1"/>
      <protection/>
    </xf>
    <xf numFmtId="0" fontId="1" fillId="34" borderId="0" xfId="62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0" xfId="67" applyFont="1" applyBorder="1" applyAlignment="1">
      <alignment horizontal="left" vertical="top" wrapText="1"/>
      <protection/>
    </xf>
    <xf numFmtId="173" fontId="1" fillId="0" borderId="0" xfId="67" applyNumberFormat="1" applyFont="1" applyBorder="1" applyAlignment="1">
      <alignment horizontal="right" vertical="top"/>
      <protection/>
    </xf>
    <xf numFmtId="0" fontId="1" fillId="35" borderId="0" xfId="63" applyFont="1" applyFill="1" applyBorder="1" applyAlignment="1">
      <alignment wrapText="1"/>
      <protection/>
    </xf>
    <xf numFmtId="0" fontId="7" fillId="0" borderId="0" xfId="70" applyFont="1" applyBorder="1" applyAlignment="1">
      <alignment horizontal="left" vertical="top" wrapText="1"/>
      <protection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1" fillId="0" borderId="0" xfId="73" applyNumberFormat="1" applyFont="1" applyBorder="1" applyAlignment="1">
      <alignment horizontal="right" vertical="top"/>
      <protection/>
    </xf>
    <xf numFmtId="0" fontId="1" fillId="33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67" fillId="33" borderId="0" xfId="0" applyFont="1" applyFill="1" applyAlignment="1">
      <alignment horizontal="center"/>
    </xf>
    <xf numFmtId="0" fontId="7" fillId="34" borderId="0" xfId="74" applyFont="1" applyFill="1" applyBorder="1" applyAlignment="1">
      <alignment horizontal="left" vertical="top" wrapText="1"/>
      <protection/>
    </xf>
    <xf numFmtId="0" fontId="1" fillId="0" borderId="0" xfId="74" applyFont="1" applyBorder="1" applyAlignment="1">
      <alignment horizontal="left" vertical="top" wrapText="1"/>
      <protection/>
    </xf>
    <xf numFmtId="0" fontId="7" fillId="0" borderId="0" xfId="75" applyFont="1" applyBorder="1" applyAlignment="1">
      <alignment vertical="top" wrapText="1"/>
      <protection/>
    </xf>
    <xf numFmtId="0" fontId="7" fillId="34" borderId="0" xfId="75" applyFont="1" applyFill="1" applyBorder="1" applyAlignment="1">
      <alignment vertical="top" wrapText="1"/>
      <protection/>
    </xf>
    <xf numFmtId="0" fontId="7" fillId="34" borderId="0" xfId="75" applyFont="1" applyFill="1" applyBorder="1" applyAlignment="1">
      <alignment wrapText="1"/>
      <protection/>
    </xf>
    <xf numFmtId="0" fontId="1" fillId="34" borderId="0" xfId="75" applyFont="1" applyFill="1" applyBorder="1" applyAlignment="1">
      <alignment horizontal="center" wrapText="1"/>
      <protection/>
    </xf>
    <xf numFmtId="0" fontId="1" fillId="34" borderId="0" xfId="74" applyFont="1" applyFill="1" applyBorder="1" applyAlignment="1">
      <alignment horizontal="center" wrapText="1"/>
      <protection/>
    </xf>
    <xf numFmtId="0" fontId="68" fillId="0" borderId="0" xfId="0" applyFont="1" applyAlignment="1">
      <alignment/>
    </xf>
    <xf numFmtId="0" fontId="0" fillId="0" borderId="0" xfId="0" applyFill="1" applyBorder="1" applyAlignment="1">
      <alignment/>
    </xf>
    <xf numFmtId="173" fontId="7" fillId="0" borderId="0" xfId="76" applyNumberFormat="1" applyFont="1" applyBorder="1" applyAlignment="1">
      <alignment horizontal="left" vertical="top"/>
      <protection/>
    </xf>
    <xf numFmtId="0" fontId="1" fillId="0" borderId="0" xfId="76" applyFont="1" applyBorder="1" applyAlignment="1">
      <alignment horizontal="left" vertical="top" wrapText="1"/>
      <protection/>
    </xf>
    <xf numFmtId="173" fontId="1" fillId="0" borderId="0" xfId="76" applyNumberFormat="1" applyFont="1" applyBorder="1" applyAlignment="1">
      <alignment horizontal="left" vertical="top"/>
      <protection/>
    </xf>
    <xf numFmtId="0" fontId="62" fillId="33" borderId="0" xfId="0" applyFont="1" applyFill="1" applyBorder="1" applyAlignment="1">
      <alignment vertical="center"/>
    </xf>
    <xf numFmtId="0" fontId="62" fillId="33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/>
    </xf>
    <xf numFmtId="3" fontId="1" fillId="0" borderId="0" xfId="77" applyNumberFormat="1" applyFont="1" applyBorder="1" applyAlignment="1">
      <alignment horizontal="right" vertical="top"/>
      <protection/>
    </xf>
    <xf numFmtId="176" fontId="1" fillId="0" borderId="0" xfId="77" applyNumberFormat="1" applyFont="1" applyBorder="1" applyAlignment="1">
      <alignment horizontal="right" vertical="top"/>
      <protection/>
    </xf>
    <xf numFmtId="0" fontId="62" fillId="34" borderId="0" xfId="0" applyFont="1" applyFill="1" applyBorder="1" applyAlignment="1">
      <alignment/>
    </xf>
    <xf numFmtId="173" fontId="0" fillId="34" borderId="0" xfId="0" applyNumberFormat="1" applyFont="1" applyFill="1" applyBorder="1" applyAlignment="1">
      <alignment/>
    </xf>
    <xf numFmtId="0" fontId="38" fillId="34" borderId="0" xfId="0" applyFont="1" applyFill="1" applyBorder="1" applyAlignment="1">
      <alignment/>
    </xf>
    <xf numFmtId="0" fontId="38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79" applyFont="1" applyBorder="1" applyAlignment="1">
      <alignment horizontal="left" vertical="top" wrapText="1"/>
      <protection/>
    </xf>
    <xf numFmtId="0" fontId="1" fillId="0" borderId="0" xfId="80" applyFont="1" applyBorder="1" applyAlignment="1">
      <alignment horizontal="left" vertical="top" wrapText="1"/>
      <protection/>
    </xf>
    <xf numFmtId="0" fontId="1" fillId="0" borderId="0" xfId="80" applyFont="1" applyFill="1" applyBorder="1" applyAlignment="1">
      <alignment horizontal="left" vertical="top" wrapText="1"/>
      <protection/>
    </xf>
    <xf numFmtId="0" fontId="1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73" fontId="1" fillId="34" borderId="0" xfId="81" applyNumberFormat="1" applyFont="1" applyFill="1" applyBorder="1" applyAlignment="1">
      <alignment horizontal="right" vertical="top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176" fontId="0" fillId="34" borderId="0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173" fontId="1" fillId="0" borderId="0" xfId="82" applyNumberFormat="1" applyFont="1" applyBorder="1" applyAlignment="1">
      <alignment horizontal="right" vertical="top"/>
      <protection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/>
    </xf>
    <xf numFmtId="172" fontId="0" fillId="34" borderId="0" xfId="90" applyNumberFormat="1" applyFont="1" applyFill="1" applyAlignment="1">
      <alignment/>
    </xf>
    <xf numFmtId="173" fontId="1" fillId="34" borderId="0" xfId="84" applyNumberFormat="1" applyFont="1" applyFill="1" applyBorder="1" applyAlignment="1">
      <alignment horizontal="right" vertical="top"/>
      <protection/>
    </xf>
    <xf numFmtId="0" fontId="62" fillId="33" borderId="0" xfId="0" applyFont="1" applyFill="1" applyBorder="1" applyAlignment="1">
      <alignment/>
    </xf>
    <xf numFmtId="172" fontId="0" fillId="0" borderId="0" xfId="90" applyNumberFormat="1" applyFont="1" applyBorder="1" applyAlignment="1">
      <alignment/>
    </xf>
    <xf numFmtId="0" fontId="0" fillId="34" borderId="0" xfId="0" applyFont="1" applyFill="1" applyBorder="1" applyAlignment="1" quotePrefix="1">
      <alignment/>
    </xf>
    <xf numFmtId="0" fontId="46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73" fontId="0" fillId="0" borderId="0" xfId="0" applyNumberFormat="1" applyFont="1" applyAlignment="1">
      <alignment/>
    </xf>
    <xf numFmtId="173" fontId="7" fillId="0" borderId="0" xfId="66" applyNumberFormat="1" applyFont="1" applyFill="1" applyBorder="1" applyAlignment="1">
      <alignment horizontal="right" vertical="top"/>
      <protection/>
    </xf>
    <xf numFmtId="0" fontId="62" fillId="0" borderId="13" xfId="0" applyFont="1" applyBorder="1" applyAlignment="1">
      <alignment wrapText="1"/>
    </xf>
    <xf numFmtId="0" fontId="62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62" fillId="0" borderId="13" xfId="0" applyFont="1" applyFill="1" applyBorder="1" applyAlignment="1">
      <alignment wrapText="1"/>
    </xf>
    <xf numFmtId="3" fontId="0" fillId="0" borderId="0" xfId="0" applyNumberFormat="1" applyAlignment="1">
      <alignment/>
    </xf>
    <xf numFmtId="0" fontId="62" fillId="33" borderId="0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172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76" fontId="0" fillId="0" borderId="0" xfId="0" applyNumberFormat="1" applyFill="1" applyBorder="1" applyAlignment="1">
      <alignment/>
    </xf>
    <xf numFmtId="174" fontId="14" fillId="0" borderId="0" xfId="42" applyNumberFormat="1" applyFont="1" applyBorder="1" applyAlignment="1">
      <alignment horizontal="right" vertical="top"/>
    </xf>
    <xf numFmtId="3" fontId="0" fillId="0" borderId="0" xfId="0" applyNumberFormat="1" applyFill="1" applyBorder="1" applyAlignment="1">
      <alignment/>
    </xf>
    <xf numFmtId="174" fontId="0" fillId="34" borderId="0" xfId="42" applyNumberFormat="1" applyFont="1" applyFill="1" applyBorder="1" applyAlignment="1">
      <alignment/>
    </xf>
    <xf numFmtId="37" fontId="1" fillId="0" borderId="0" xfId="42" applyNumberFormat="1" applyFont="1" applyBorder="1" applyAlignment="1">
      <alignment horizontal="right" vertical="top"/>
    </xf>
    <xf numFmtId="37" fontId="66" fillId="0" borderId="0" xfId="42" applyNumberFormat="1" applyFont="1" applyFill="1" applyBorder="1" applyAlignment="1">
      <alignment horizontal="right" vertical="top"/>
    </xf>
    <xf numFmtId="0" fontId="1" fillId="0" borderId="0" xfId="87" applyFont="1" applyBorder="1" applyAlignment="1">
      <alignment horizontal="left" vertical="top" wrapText="1"/>
      <protection/>
    </xf>
    <xf numFmtId="37" fontId="69" fillId="0" borderId="0" xfId="42" applyNumberFormat="1" applyFont="1" applyFill="1" applyBorder="1" applyAlignment="1">
      <alignment horizontal="right" vertical="top"/>
    </xf>
    <xf numFmtId="172" fontId="38" fillId="0" borderId="0" xfId="90" applyNumberFormat="1" applyFont="1" applyBorder="1" applyAlignment="1">
      <alignment/>
    </xf>
    <xf numFmtId="174" fontId="0" fillId="0" borderId="14" xfId="42" applyNumberFormat="1" applyFont="1" applyBorder="1" applyAlignment="1">
      <alignment/>
    </xf>
    <xf numFmtId="174" fontId="0" fillId="33" borderId="14" xfId="42" applyNumberFormat="1" applyFont="1" applyFill="1" applyBorder="1" applyAlignment="1">
      <alignment/>
    </xf>
    <xf numFmtId="172" fontId="38" fillId="34" borderId="0" xfId="90" applyNumberFormat="1" applyFont="1" applyFill="1" applyBorder="1" applyAlignment="1">
      <alignment/>
    </xf>
    <xf numFmtId="172" fontId="38" fillId="34" borderId="0" xfId="0" applyNumberFormat="1" applyFont="1" applyFill="1" applyBorder="1" applyAlignment="1">
      <alignment/>
    </xf>
    <xf numFmtId="174" fontId="0" fillId="34" borderId="14" xfId="42" applyNumberFormat="1" applyFont="1" applyFill="1" applyBorder="1" applyAlignment="1">
      <alignment/>
    </xf>
    <xf numFmtId="176" fontId="38" fillId="0" borderId="0" xfId="90" applyNumberFormat="1" applyFont="1" applyBorder="1" applyAlignment="1">
      <alignment/>
    </xf>
    <xf numFmtId="176" fontId="38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right" vertical="top"/>
    </xf>
    <xf numFmtId="176" fontId="45" fillId="0" borderId="0" xfId="90" applyNumberFormat="1" applyFont="1" applyBorder="1" applyAlignment="1">
      <alignment/>
    </xf>
    <xf numFmtId="176" fontId="45" fillId="0" borderId="0" xfId="0" applyNumberFormat="1" applyFont="1" applyBorder="1" applyAlignment="1">
      <alignment/>
    </xf>
    <xf numFmtId="174" fontId="62" fillId="0" borderId="0" xfId="42" applyNumberFormat="1" applyFont="1" applyBorder="1" applyAlignment="1">
      <alignment/>
    </xf>
    <xf numFmtId="174" fontId="0" fillId="0" borderId="0" xfId="42" applyNumberFormat="1" applyFont="1" applyBorder="1" applyAlignment="1">
      <alignment/>
    </xf>
    <xf numFmtId="174" fontId="0" fillId="33" borderId="0" xfId="42" applyNumberFormat="1" applyFont="1" applyFill="1" applyAlignment="1">
      <alignment/>
    </xf>
    <xf numFmtId="174" fontId="0" fillId="0" borderId="0" xfId="42" applyNumberFormat="1" applyFont="1" applyAlignment="1">
      <alignment/>
    </xf>
    <xf numFmtId="174" fontId="0" fillId="35" borderId="0" xfId="42" applyNumberFormat="1" applyFont="1" applyFill="1" applyAlignment="1">
      <alignment horizontal="center"/>
    </xf>
    <xf numFmtId="174" fontId="0" fillId="35" borderId="0" xfId="42" applyNumberFormat="1" applyFont="1" applyFill="1" applyBorder="1" applyAlignment="1">
      <alignment horizontal="center"/>
    </xf>
    <xf numFmtId="37" fontId="0" fillId="0" borderId="0" xfId="42" applyNumberFormat="1" applyFont="1" applyBorder="1" applyAlignment="1">
      <alignment/>
    </xf>
    <xf numFmtId="37" fontId="1" fillId="34" borderId="0" xfId="42" applyNumberFormat="1" applyFont="1" applyFill="1" applyBorder="1" applyAlignment="1">
      <alignment horizontal="right" vertical="top"/>
    </xf>
    <xf numFmtId="37" fontId="0" fillId="0" borderId="0" xfId="42" applyNumberFormat="1" applyFont="1" applyFill="1" applyBorder="1" applyAlignment="1">
      <alignment/>
    </xf>
    <xf numFmtId="37" fontId="14" fillId="0" borderId="0" xfId="42" applyNumberFormat="1" applyFont="1" applyBorder="1" applyAlignment="1">
      <alignment horizontal="right" vertical="top"/>
    </xf>
    <xf numFmtId="37" fontId="0" fillId="33" borderId="0" xfId="42" applyNumberFormat="1" applyFont="1" applyFill="1" applyBorder="1" applyAlignment="1">
      <alignment/>
    </xf>
    <xf numFmtId="175" fontId="1" fillId="0" borderId="0" xfId="0" applyNumberFormat="1" applyFont="1" applyBorder="1" applyAlignment="1">
      <alignment horizontal="right" vertical="top"/>
    </xf>
    <xf numFmtId="175" fontId="0" fillId="0" borderId="0" xfId="0" applyNumberFormat="1" applyFont="1" applyBorder="1" applyAlignment="1">
      <alignment/>
    </xf>
    <xf numFmtId="174" fontId="1" fillId="0" borderId="0" xfId="42" applyNumberFormat="1" applyFont="1" applyBorder="1" applyAlignment="1">
      <alignment vertical="top"/>
    </xf>
    <xf numFmtId="174" fontId="0" fillId="34" borderId="0" xfId="42" applyNumberFormat="1" applyFont="1" applyFill="1" applyBorder="1" applyAlignment="1">
      <alignment/>
    </xf>
    <xf numFmtId="0" fontId="1" fillId="0" borderId="0" xfId="65" applyFont="1" applyFill="1" applyBorder="1" applyAlignment="1">
      <alignment vertical="top" wrapText="1"/>
      <protection/>
    </xf>
    <xf numFmtId="0" fontId="3" fillId="0" borderId="0" xfId="0" applyFont="1" applyAlignment="1">
      <alignment/>
    </xf>
    <xf numFmtId="176" fontId="1" fillId="0" borderId="0" xfId="90" applyNumberFormat="1" applyFont="1" applyBorder="1" applyAlignment="1">
      <alignment horizontal="right" vertical="top"/>
    </xf>
    <xf numFmtId="0" fontId="7" fillId="0" borderId="0" xfId="78" applyFont="1" applyBorder="1" applyAlignment="1">
      <alignment horizontal="left" vertical="top" wrapText="1"/>
      <protection/>
    </xf>
    <xf numFmtId="0" fontId="5" fillId="33" borderId="0" xfId="0" applyFont="1" applyFill="1" applyAlignment="1">
      <alignment horizontal="center"/>
    </xf>
    <xf numFmtId="176" fontId="1" fillId="34" borderId="0" xfId="90" applyNumberFormat="1" applyFont="1" applyFill="1" applyBorder="1" applyAlignment="1">
      <alignment horizontal="right" vertical="top"/>
    </xf>
    <xf numFmtId="0" fontId="5" fillId="34" borderId="0" xfId="0" applyFont="1" applyFill="1" applyAlignment="1">
      <alignment horizontal="center"/>
    </xf>
    <xf numFmtId="175" fontId="1" fillId="0" borderId="0" xfId="64" applyNumberFormat="1" applyFont="1" applyBorder="1" applyAlignment="1">
      <alignment horizontal="right" vertical="top"/>
      <protection/>
    </xf>
    <xf numFmtId="175" fontId="0" fillId="34" borderId="0" xfId="0" applyNumberFormat="1" applyFont="1" applyFill="1" applyBorder="1" applyAlignment="1">
      <alignment/>
    </xf>
    <xf numFmtId="49" fontId="38" fillId="34" borderId="0" xfId="59" applyNumberFormat="1" applyFont="1" applyFill="1" applyAlignment="1">
      <alignment horizontal="left"/>
      <protection/>
    </xf>
    <xf numFmtId="176" fontId="0" fillId="0" borderId="0" xfId="90" applyNumberFormat="1" applyFont="1" applyAlignment="1">
      <alignment/>
    </xf>
    <xf numFmtId="3" fontId="1" fillId="0" borderId="0" xfId="42" applyNumberFormat="1" applyFont="1" applyBorder="1" applyAlignment="1">
      <alignment horizontal="right" vertical="top"/>
    </xf>
    <xf numFmtId="3" fontId="0" fillId="0" borderId="0" xfId="90" applyNumberFormat="1" applyFont="1" applyAlignment="1">
      <alignment/>
    </xf>
    <xf numFmtId="3" fontId="0" fillId="0" borderId="0" xfId="90" applyNumberFormat="1" applyFont="1" applyAlignment="1">
      <alignment horizontal="right"/>
    </xf>
    <xf numFmtId="2" fontId="0" fillId="0" borderId="0" xfId="0" applyNumberFormat="1" applyBorder="1" applyAlignment="1">
      <alignment/>
    </xf>
    <xf numFmtId="2" fontId="0" fillId="34" borderId="0" xfId="0" applyNumberFormat="1" applyFill="1" applyBorder="1" applyAlignment="1">
      <alignment/>
    </xf>
    <xf numFmtId="176" fontId="0" fillId="0" borderId="0" xfId="90" applyNumberFormat="1" applyFont="1" applyBorder="1" applyAlignment="1">
      <alignment/>
    </xf>
    <xf numFmtId="172" fontId="0" fillId="34" borderId="0" xfId="0" applyNumberFormat="1" applyFill="1" applyBorder="1" applyAlignment="1">
      <alignment/>
    </xf>
    <xf numFmtId="176" fontId="0" fillId="34" borderId="0" xfId="90" applyNumberFormat="1" applyFont="1" applyFill="1" applyBorder="1" applyAlignment="1">
      <alignment/>
    </xf>
    <xf numFmtId="176" fontId="0" fillId="34" borderId="0" xfId="0" applyNumberFormat="1" applyFont="1" applyFill="1" applyAlignment="1">
      <alignment/>
    </xf>
    <xf numFmtId="38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42" applyNumberFormat="1" applyFont="1" applyBorder="1" applyAlignment="1">
      <alignment/>
    </xf>
    <xf numFmtId="173" fontId="0" fillId="0" borderId="0" xfId="42" applyNumberFormat="1" applyFont="1" applyBorder="1" applyAlignment="1">
      <alignment/>
    </xf>
    <xf numFmtId="174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62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176" fontId="62" fillId="0" borderId="11" xfId="0" applyNumberFormat="1" applyFont="1" applyBorder="1" applyAlignment="1">
      <alignment/>
    </xf>
    <xf numFmtId="176" fontId="62" fillId="34" borderId="11" xfId="0" applyNumberFormat="1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0" fontId="62" fillId="0" borderId="11" xfId="0" applyFont="1" applyBorder="1" applyAlignment="1">
      <alignment/>
    </xf>
    <xf numFmtId="0" fontId="62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176" fontId="62" fillId="0" borderId="11" xfId="0" applyNumberFormat="1" applyFont="1" applyFill="1" applyBorder="1" applyAlignment="1">
      <alignment/>
    </xf>
    <xf numFmtId="0" fontId="62" fillId="0" borderId="11" xfId="0" applyFont="1" applyFill="1" applyBorder="1" applyAlignment="1">
      <alignment/>
    </xf>
    <xf numFmtId="174" fontId="0" fillId="0" borderId="0" xfId="42" applyNumberFormat="1" applyFont="1" applyBorder="1" applyAlignment="1">
      <alignment/>
    </xf>
    <xf numFmtId="174" fontId="0" fillId="0" borderId="0" xfId="42" applyNumberFormat="1" applyFont="1" applyBorder="1" applyAlignment="1" quotePrefix="1">
      <alignment/>
    </xf>
    <xf numFmtId="37" fontId="0" fillId="0" borderId="0" xfId="0" applyNumberFormat="1" applyFont="1" applyAlignment="1">
      <alignment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3" fontId="0" fillId="37" borderId="0" xfId="0" applyNumberFormat="1" applyFont="1" applyFill="1" applyAlignment="1">
      <alignment/>
    </xf>
    <xf numFmtId="174" fontId="64" fillId="0" borderId="0" xfId="0" applyNumberFormat="1" applyFont="1" applyAlignment="1">
      <alignment/>
    </xf>
    <xf numFmtId="0" fontId="19" fillId="38" borderId="0" xfId="0" applyFont="1" applyFill="1" applyAlignment="1">
      <alignment/>
    </xf>
    <xf numFmtId="174" fontId="0" fillId="0" borderId="0" xfId="42" applyNumberFormat="1" applyFont="1" applyBorder="1" applyAlignment="1">
      <alignment/>
    </xf>
    <xf numFmtId="174" fontId="0" fillId="0" borderId="0" xfId="42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1" fontId="0" fillId="0" borderId="0" xfId="0" applyNumberFormat="1" applyFont="1" applyAlignment="1">
      <alignment/>
    </xf>
    <xf numFmtId="174" fontId="0" fillId="0" borderId="0" xfId="42" applyNumberFormat="1" applyFont="1" applyBorder="1" applyAlignment="1">
      <alignment/>
    </xf>
    <xf numFmtId="174" fontId="0" fillId="0" borderId="0" xfId="42" applyNumberFormat="1" applyFont="1" applyAlignment="1">
      <alignment/>
    </xf>
    <xf numFmtId="184" fontId="14" fillId="0" borderId="0" xfId="42" applyNumberFormat="1" applyFont="1" applyFill="1" applyBorder="1" applyAlignment="1">
      <alignment horizontal="right" vertical="top"/>
    </xf>
    <xf numFmtId="174" fontId="14" fillId="0" borderId="0" xfId="42" applyNumberFormat="1" applyFont="1" applyFill="1" applyBorder="1" applyAlignment="1">
      <alignment horizontal="right" vertical="top"/>
    </xf>
    <xf numFmtId="184" fontId="1" fillId="0" borderId="0" xfId="42" applyNumberFormat="1" applyFont="1" applyFill="1" applyBorder="1" applyAlignment="1">
      <alignment horizontal="right" vertical="top"/>
    </xf>
    <xf numFmtId="172" fontId="0" fillId="0" borderId="0" xfId="90" applyNumberFormat="1" applyFont="1" applyAlignment="1">
      <alignment/>
    </xf>
    <xf numFmtId="174" fontId="0" fillId="0" borderId="0" xfId="42" applyNumberFormat="1" applyFont="1" applyAlignment="1">
      <alignment/>
    </xf>
    <xf numFmtId="0" fontId="46" fillId="0" borderId="0" xfId="0" applyFont="1" applyFill="1" applyAlignment="1">
      <alignment/>
    </xf>
    <xf numFmtId="0" fontId="7" fillId="0" borderId="0" xfId="83" applyFont="1" applyBorder="1" applyAlignment="1">
      <alignment horizontal="left" vertical="top" wrapText="1"/>
      <protection/>
    </xf>
    <xf numFmtId="0" fontId="0" fillId="34" borderId="0" xfId="0" applyFill="1" applyAlignment="1">
      <alignment wrapText="1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174" fontId="0" fillId="0" borderId="0" xfId="42" applyNumberFormat="1" applyFont="1" applyAlignment="1">
      <alignment horizontal="right"/>
    </xf>
    <xf numFmtId="0" fontId="0" fillId="0" borderId="11" xfId="0" applyFill="1" applyBorder="1" applyAlignment="1">
      <alignment/>
    </xf>
    <xf numFmtId="174" fontId="0" fillId="0" borderId="0" xfId="0" applyNumberFormat="1" applyFont="1" applyFill="1" applyAlignment="1">
      <alignment horizontal="right"/>
    </xf>
    <xf numFmtId="176" fontId="0" fillId="0" borderId="0" xfId="0" applyNumberFormat="1" applyFont="1" applyAlignment="1">
      <alignment/>
    </xf>
    <xf numFmtId="0" fontId="38" fillId="34" borderId="0" xfId="0" applyFont="1" applyFill="1" applyAlignment="1">
      <alignment/>
    </xf>
    <xf numFmtId="176" fontId="0" fillId="0" borderId="13" xfId="0" applyNumberFormat="1" applyBorder="1" applyAlignment="1">
      <alignment/>
    </xf>
    <xf numFmtId="184" fontId="0" fillId="0" borderId="13" xfId="42" applyNumberFormat="1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174" fontId="0" fillId="0" borderId="0" xfId="42" applyNumberFormat="1" applyFont="1" applyBorder="1" applyAlignment="1">
      <alignment/>
    </xf>
    <xf numFmtId="174" fontId="0" fillId="0" borderId="0" xfId="42" applyNumberFormat="1" applyFont="1" applyAlignment="1">
      <alignment/>
    </xf>
    <xf numFmtId="174" fontId="62" fillId="0" borderId="0" xfId="42" applyNumberFormat="1" applyFont="1" applyAlignment="1">
      <alignment/>
    </xf>
    <xf numFmtId="0" fontId="62" fillId="0" borderId="0" xfId="0" applyFont="1" applyBorder="1" applyAlignment="1">
      <alignment horizontal="center"/>
    </xf>
    <xf numFmtId="0" fontId="62" fillId="33" borderId="0" xfId="0" applyFont="1" applyFill="1" applyBorder="1" applyAlignment="1">
      <alignment horizontal="center" wrapText="1"/>
    </xf>
    <xf numFmtId="0" fontId="62" fillId="33" borderId="0" xfId="0" applyFont="1" applyFill="1" applyBorder="1" applyAlignment="1">
      <alignment horizontal="left" wrapText="1"/>
    </xf>
    <xf numFmtId="0" fontId="62" fillId="34" borderId="15" xfId="0" applyFont="1" applyFill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3" borderId="0" xfId="0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left" wrapText="1"/>
    </xf>
    <xf numFmtId="0" fontId="46" fillId="0" borderId="0" xfId="0" applyFont="1" applyAlignment="1">
      <alignment horizontal="left" wrapText="1"/>
    </xf>
    <xf numFmtId="0" fontId="1" fillId="34" borderId="0" xfId="60" applyFont="1" applyFill="1" applyBorder="1" applyAlignment="1">
      <alignment horizontal="center" wrapText="1"/>
      <protection/>
    </xf>
    <xf numFmtId="0" fontId="1" fillId="34" borderId="0" xfId="85" applyFont="1" applyFill="1" applyBorder="1" applyAlignment="1">
      <alignment horizontal="center" wrapText="1"/>
      <protection/>
    </xf>
    <xf numFmtId="0" fontId="1" fillId="34" borderId="0" xfId="62" applyFont="1" applyFill="1" applyBorder="1" applyAlignment="1">
      <alignment horizontal="center" wrapText="1"/>
      <protection/>
    </xf>
    <xf numFmtId="0" fontId="15" fillId="34" borderId="0" xfId="61" applyFont="1" applyFill="1" applyBorder="1" applyAlignment="1">
      <alignment horizontal="left" wrapText="1"/>
      <protection/>
    </xf>
    <xf numFmtId="0" fontId="1" fillId="34" borderId="0" xfId="61" applyFont="1" applyFill="1" applyBorder="1" applyAlignment="1">
      <alignment horizontal="left" wrapText="1"/>
      <protection/>
    </xf>
    <xf numFmtId="0" fontId="2" fillId="0" borderId="0" xfId="0" applyFont="1" applyAlignment="1">
      <alignment horizontal="left" wrapText="1"/>
    </xf>
    <xf numFmtId="0" fontId="46" fillId="0" borderId="0" xfId="0" applyFont="1" applyBorder="1" applyAlignment="1">
      <alignment horizontal="center" wrapText="1"/>
    </xf>
    <xf numFmtId="0" fontId="1" fillId="35" borderId="0" xfId="63" applyFont="1" applyFill="1" applyBorder="1" applyAlignment="1">
      <alignment horizontal="center" wrapText="1"/>
      <protection/>
    </xf>
    <xf numFmtId="0" fontId="1" fillId="35" borderId="0" xfId="63" applyFont="1" applyFill="1" applyBorder="1" applyAlignment="1">
      <alignment horizontal="center"/>
      <protection/>
    </xf>
    <xf numFmtId="0" fontId="45" fillId="33" borderId="0" xfId="0" applyFont="1" applyFill="1" applyAlignment="1">
      <alignment horizontal="center" vertical="center" wrapText="1"/>
    </xf>
    <xf numFmtId="0" fontId="38" fillId="33" borderId="16" xfId="0" applyFont="1" applyFill="1" applyBorder="1" applyAlignment="1">
      <alignment horizontal="center" wrapText="1"/>
    </xf>
    <xf numFmtId="0" fontId="38" fillId="33" borderId="0" xfId="0" applyFont="1" applyFill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35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20" fillId="34" borderId="0" xfId="74" applyFont="1" applyFill="1" applyBorder="1" applyAlignment="1">
      <alignment horizontal="left" vertical="center" wrapText="1"/>
      <protection/>
    </xf>
    <xf numFmtId="0" fontId="1" fillId="34" borderId="0" xfId="74" applyFont="1" applyFill="1" applyBorder="1" applyAlignment="1">
      <alignment horizontal="center" wrapText="1"/>
      <protection/>
    </xf>
    <xf numFmtId="0" fontId="1" fillId="34" borderId="0" xfId="75" applyFont="1" applyFill="1" applyBorder="1" applyAlignment="1">
      <alignment horizontal="center" wrapText="1"/>
      <protection/>
    </xf>
    <xf numFmtId="0" fontId="1" fillId="34" borderId="16" xfId="75" applyFont="1" applyFill="1" applyBorder="1" applyAlignment="1">
      <alignment horizontal="center" wrapText="1"/>
      <protection/>
    </xf>
    <xf numFmtId="0" fontId="0" fillId="33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62" fillId="33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 vertical="center"/>
    </xf>
    <xf numFmtId="0" fontId="14" fillId="35" borderId="16" xfId="65" applyFont="1" applyFill="1" applyBorder="1" applyAlignment="1">
      <alignment horizontal="center" wrapText="1"/>
      <protection/>
    </xf>
    <xf numFmtId="0" fontId="1" fillId="0" borderId="0" xfId="65" applyFont="1" applyBorder="1" applyAlignment="1">
      <alignment horizontal="left" vertical="top" wrapText="1"/>
      <protection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33" borderId="0" xfId="0" applyFont="1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39" borderId="0" xfId="0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0" borderId="13" xfId="0" applyFont="1" applyBorder="1" applyAlignment="1">
      <alignment horizontal="center" wrapText="1"/>
    </xf>
    <xf numFmtId="174" fontId="0" fillId="0" borderId="13" xfId="42" applyNumberFormat="1" applyFont="1" applyBorder="1" applyAlignment="1">
      <alignment/>
    </xf>
    <xf numFmtId="0" fontId="0" fillId="0" borderId="13" xfId="0" applyFont="1" applyBorder="1" applyAlignment="1" quotePrefix="1">
      <alignment/>
    </xf>
    <xf numFmtId="0" fontId="0" fillId="34" borderId="13" xfId="0" applyFont="1" applyFill="1" applyBorder="1" applyAlignment="1" quotePrefix="1">
      <alignment/>
    </xf>
    <xf numFmtId="0" fontId="0" fillId="34" borderId="13" xfId="0" applyFont="1" applyFill="1" applyBorder="1" applyAlignment="1">
      <alignment/>
    </xf>
    <xf numFmtId="0" fontId="38" fillId="0" borderId="13" xfId="0" applyFont="1" applyBorder="1" applyAlignment="1">
      <alignment/>
    </xf>
    <xf numFmtId="174" fontId="0" fillId="0" borderId="0" xfId="42" applyNumberFormat="1" applyFont="1" applyAlignment="1">
      <alignment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Sheet1" xfId="59"/>
    <cellStyle name="Normal_Sheet2" xfId="60"/>
    <cellStyle name="Normal_Sheet4" xfId="61"/>
    <cellStyle name="Normal_Sheet5" xfId="62"/>
    <cellStyle name="Normal_Sheet6" xfId="63"/>
    <cellStyle name="Normal_Sheet8_1" xfId="64"/>
    <cellStyle name="Normal_Table 1" xfId="65"/>
    <cellStyle name="Normal_Table 1_1" xfId="66"/>
    <cellStyle name="Normal_Table 11" xfId="67"/>
    <cellStyle name="Normal_Table 12" xfId="68"/>
    <cellStyle name="Normal_Table 13-14" xfId="69"/>
    <cellStyle name="Normal_Table 17-18" xfId="70"/>
    <cellStyle name="Normal_Table 18" xfId="71"/>
    <cellStyle name="Normal_Table 19" xfId="72"/>
    <cellStyle name="Normal_Table 24" xfId="73"/>
    <cellStyle name="Normal_Table 26" xfId="74"/>
    <cellStyle name="Normal_Table 27" xfId="75"/>
    <cellStyle name="Normal_Table 29" xfId="76"/>
    <cellStyle name="Normal_Table 30" xfId="77"/>
    <cellStyle name="Normal_Table 32" xfId="78"/>
    <cellStyle name="Normal_Table 35-36" xfId="79"/>
    <cellStyle name="Normal_Table 37-38_1" xfId="80"/>
    <cellStyle name="Normal_Table 39-40" xfId="81"/>
    <cellStyle name="Normal_Table 44" xfId="82"/>
    <cellStyle name="Normal_Table 45" xfId="83"/>
    <cellStyle name="Normal_Table 46" xfId="84"/>
    <cellStyle name="Normal_Table 6" xfId="85"/>
    <cellStyle name="Normal_Table 6-7_1" xfId="86"/>
    <cellStyle name="Normal_Table 9-10" xfId="87"/>
    <cellStyle name="Note" xfId="88"/>
    <cellStyle name="Output" xfId="89"/>
    <cellStyle name="Percent" xfId="90"/>
    <cellStyle name="Title" xfId="91"/>
    <cellStyle name="Total" xfId="92"/>
    <cellStyle name="Warning Text" xfId="9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view="pageBreakPreview" zoomScaleSheetLayoutView="100" zoomScalePageLayoutView="0" workbookViewId="0" topLeftCell="A1">
      <selection activeCell="B50" sqref="B50"/>
    </sheetView>
  </sheetViews>
  <sheetFormatPr defaultColWidth="9.140625" defaultRowHeight="15"/>
  <cols>
    <col min="1" max="1" width="6.00390625" style="0" customWidth="1"/>
    <col min="2" max="2" width="134.7109375" style="0" customWidth="1"/>
  </cols>
  <sheetData>
    <row r="1" spans="1:2" ht="15">
      <c r="A1" s="404" t="s">
        <v>157</v>
      </c>
      <c r="B1" s="404"/>
    </row>
    <row r="2" spans="1:2" ht="15.75">
      <c r="A2" s="109" t="s">
        <v>156</v>
      </c>
      <c r="B2" s="68" t="s">
        <v>151</v>
      </c>
    </row>
    <row r="3" spans="1:2" ht="15.75">
      <c r="A3" s="69">
        <v>1</v>
      </c>
      <c r="B3" s="70" t="s">
        <v>603</v>
      </c>
    </row>
    <row r="4" spans="1:2" ht="15.75">
      <c r="A4" s="69">
        <f>1+A3</f>
        <v>2</v>
      </c>
      <c r="B4" s="70" t="s">
        <v>462</v>
      </c>
    </row>
    <row r="5" spans="1:2" ht="15.75">
      <c r="A5" s="71"/>
      <c r="B5" s="68" t="s">
        <v>152</v>
      </c>
    </row>
    <row r="6" spans="1:2" ht="15.75">
      <c r="A6" s="69">
        <f>1+A4</f>
        <v>3</v>
      </c>
      <c r="B6" s="70" t="s">
        <v>604</v>
      </c>
    </row>
    <row r="7" spans="1:2" ht="15.75">
      <c r="A7" s="69">
        <f>1+A6</f>
        <v>4</v>
      </c>
      <c r="B7" s="70" t="s">
        <v>605</v>
      </c>
    </row>
    <row r="8" spans="1:2" ht="15.75">
      <c r="A8" s="65">
        <f>1+A7</f>
        <v>5</v>
      </c>
      <c r="B8" s="70" t="s">
        <v>606</v>
      </c>
    </row>
    <row r="9" spans="1:2" ht="15.75">
      <c r="A9" s="69">
        <f>1+A8</f>
        <v>6</v>
      </c>
      <c r="B9" s="70" t="s">
        <v>607</v>
      </c>
    </row>
    <row r="10" spans="1:2" ht="15.75">
      <c r="A10" s="71"/>
      <c r="B10" s="68" t="s">
        <v>3</v>
      </c>
    </row>
    <row r="11" spans="1:2" ht="15.75">
      <c r="A11" s="65">
        <f>1+A9</f>
        <v>7</v>
      </c>
      <c r="B11" s="70" t="s">
        <v>608</v>
      </c>
    </row>
    <row r="12" spans="1:2" ht="15.75">
      <c r="A12" s="69">
        <f>1+A11</f>
        <v>8</v>
      </c>
      <c r="B12" s="70" t="s">
        <v>609</v>
      </c>
    </row>
    <row r="13" spans="1:2" ht="15.75">
      <c r="A13" s="69">
        <f>1+A12</f>
        <v>9</v>
      </c>
      <c r="B13" s="70" t="s">
        <v>610</v>
      </c>
    </row>
    <row r="14" spans="1:2" ht="15.75">
      <c r="A14" s="69">
        <f>1+A13</f>
        <v>10</v>
      </c>
      <c r="B14" s="72" t="s">
        <v>611</v>
      </c>
    </row>
    <row r="15" spans="1:2" ht="15.75">
      <c r="A15" s="69">
        <f>1+A14</f>
        <v>11</v>
      </c>
      <c r="B15" s="72" t="s">
        <v>155</v>
      </c>
    </row>
    <row r="16" spans="1:2" ht="15.75">
      <c r="A16" s="69"/>
      <c r="B16" s="72" t="s">
        <v>612</v>
      </c>
    </row>
    <row r="17" spans="1:2" ht="15.75">
      <c r="A17" s="69">
        <f>1+A15</f>
        <v>12</v>
      </c>
      <c r="B17" s="72" t="s">
        <v>463</v>
      </c>
    </row>
    <row r="18" spans="1:2" ht="15.75">
      <c r="A18" s="69"/>
      <c r="B18" s="72" t="s">
        <v>612</v>
      </c>
    </row>
    <row r="19" spans="1:2" ht="15.75">
      <c r="A19" s="71"/>
      <c r="B19" s="68" t="s">
        <v>153</v>
      </c>
    </row>
    <row r="20" spans="1:2" ht="15.75">
      <c r="A20" s="69">
        <f>1+A17</f>
        <v>13</v>
      </c>
      <c r="B20" s="73" t="s">
        <v>613</v>
      </c>
    </row>
    <row r="21" spans="1:2" ht="15.75">
      <c r="A21" s="65">
        <f>1+A20</f>
        <v>14</v>
      </c>
      <c r="B21" s="73" t="s">
        <v>614</v>
      </c>
    </row>
    <row r="22" spans="1:2" ht="15.75">
      <c r="A22" s="65">
        <f>1+A21</f>
        <v>15</v>
      </c>
      <c r="B22" s="73" t="s">
        <v>615</v>
      </c>
    </row>
    <row r="23" spans="1:2" ht="15.75">
      <c r="A23" s="71"/>
      <c r="B23" s="68" t="s">
        <v>154</v>
      </c>
    </row>
    <row r="24" spans="1:2" ht="15.75">
      <c r="A24" s="69">
        <f>1+A22</f>
        <v>16</v>
      </c>
      <c r="B24" s="73" t="s">
        <v>616</v>
      </c>
    </row>
    <row r="25" spans="1:2" ht="15.75">
      <c r="A25" s="69">
        <f>1+A24</f>
        <v>17</v>
      </c>
      <c r="B25" s="73" t="s">
        <v>617</v>
      </c>
    </row>
    <row r="26" spans="1:5" ht="15.75">
      <c r="A26" s="69">
        <f aca="true" t="shared" si="0" ref="A26:A33">1+A25</f>
        <v>18</v>
      </c>
      <c r="B26" s="73" t="s">
        <v>618</v>
      </c>
      <c r="E26" s="322"/>
    </row>
    <row r="27" spans="1:2" ht="15.75">
      <c r="A27" s="69">
        <f t="shared" si="0"/>
        <v>19</v>
      </c>
      <c r="B27" s="73" t="s">
        <v>619</v>
      </c>
    </row>
    <row r="28" spans="1:2" ht="15.75">
      <c r="A28" s="69">
        <f t="shared" si="0"/>
        <v>20</v>
      </c>
      <c r="B28" s="73" t="s">
        <v>620</v>
      </c>
    </row>
    <row r="29" spans="1:2" ht="15.75">
      <c r="A29" s="69">
        <f t="shared" si="0"/>
        <v>21</v>
      </c>
      <c r="B29" s="73" t="s">
        <v>621</v>
      </c>
    </row>
    <row r="30" spans="1:2" ht="15.75">
      <c r="A30" s="69">
        <f t="shared" si="0"/>
        <v>22</v>
      </c>
      <c r="B30" s="73" t="s">
        <v>622</v>
      </c>
    </row>
    <row r="31" spans="1:2" ht="15.75">
      <c r="A31" s="69">
        <f t="shared" si="0"/>
        <v>23</v>
      </c>
      <c r="B31" s="73" t="s">
        <v>623</v>
      </c>
    </row>
    <row r="32" spans="1:2" ht="15.75">
      <c r="A32" s="69">
        <f t="shared" si="0"/>
        <v>24</v>
      </c>
      <c r="B32" s="73" t="s">
        <v>624</v>
      </c>
    </row>
    <row r="33" spans="1:2" ht="15.75">
      <c r="A33" s="69">
        <f t="shared" si="0"/>
        <v>25</v>
      </c>
      <c r="B33" s="73" t="s">
        <v>625</v>
      </c>
    </row>
    <row r="34" spans="1:2" ht="15.75">
      <c r="A34" s="68"/>
      <c r="B34" s="68" t="s">
        <v>226</v>
      </c>
    </row>
    <row r="35" spans="1:2" ht="15.75">
      <c r="A35" s="69">
        <f>1+A33</f>
        <v>26</v>
      </c>
      <c r="B35" s="70" t="s">
        <v>626</v>
      </c>
    </row>
    <row r="36" spans="1:2" ht="15.75">
      <c r="A36" s="69">
        <f>1+A35</f>
        <v>27</v>
      </c>
      <c r="B36" s="73" t="s">
        <v>627</v>
      </c>
    </row>
    <row r="37" spans="1:2" ht="15.75">
      <c r="A37" s="69">
        <f>1+A36</f>
        <v>28</v>
      </c>
      <c r="B37" s="73" t="s">
        <v>628</v>
      </c>
    </row>
    <row r="38" spans="1:2" ht="15.75">
      <c r="A38" s="69">
        <f>1+A37</f>
        <v>29</v>
      </c>
      <c r="B38" s="73" t="s">
        <v>629</v>
      </c>
    </row>
    <row r="39" spans="1:2" ht="15.75">
      <c r="A39" s="71"/>
      <c r="B39" s="100" t="s">
        <v>228</v>
      </c>
    </row>
    <row r="40" spans="1:2" ht="16.5">
      <c r="A40" s="69">
        <f>1+A38</f>
        <v>30</v>
      </c>
      <c r="B40" s="106" t="s">
        <v>227</v>
      </c>
    </row>
    <row r="41" spans="1:2" ht="16.5">
      <c r="A41" s="69">
        <f>1+A40</f>
        <v>31</v>
      </c>
      <c r="B41" s="106" t="s">
        <v>466</v>
      </c>
    </row>
    <row r="42" spans="1:2" ht="16.5">
      <c r="A42" s="69"/>
      <c r="B42" s="106" t="s">
        <v>467</v>
      </c>
    </row>
    <row r="43" spans="1:2" ht="15.75">
      <c r="A43" s="69">
        <f>1+A41</f>
        <v>32</v>
      </c>
      <c r="B43" s="73" t="s">
        <v>630</v>
      </c>
    </row>
    <row r="44" spans="1:2" ht="15.75">
      <c r="A44" s="69">
        <f>1+A43</f>
        <v>33</v>
      </c>
      <c r="B44" s="73" t="s">
        <v>631</v>
      </c>
    </row>
    <row r="45" spans="1:2" ht="15.75">
      <c r="A45" s="71"/>
      <c r="B45" s="68" t="s">
        <v>223</v>
      </c>
    </row>
    <row r="46" spans="1:2" ht="15.75">
      <c r="A46" s="69">
        <f>1+A44</f>
        <v>34</v>
      </c>
      <c r="B46" s="73" t="s">
        <v>632</v>
      </c>
    </row>
    <row r="47" spans="1:2" ht="15.75">
      <c r="A47" s="69">
        <f>1+A46</f>
        <v>35</v>
      </c>
      <c r="B47" s="73" t="s">
        <v>633</v>
      </c>
    </row>
    <row r="48" spans="1:2" ht="15.75">
      <c r="A48" s="69">
        <f>1+A47</f>
        <v>36</v>
      </c>
      <c r="B48" s="73" t="s">
        <v>634</v>
      </c>
    </row>
    <row r="49" spans="1:2" ht="15.75">
      <c r="A49" s="69">
        <f>1+A48</f>
        <v>37</v>
      </c>
      <c r="B49" s="73" t="s">
        <v>635</v>
      </c>
    </row>
    <row r="50" spans="1:2" ht="15.75">
      <c r="A50" s="69">
        <f>1+A49</f>
        <v>38</v>
      </c>
      <c r="B50" s="73" t="s">
        <v>636</v>
      </c>
    </row>
    <row r="51" spans="1:2" ht="15.75">
      <c r="A51" s="71"/>
      <c r="B51" s="100" t="s">
        <v>247</v>
      </c>
    </row>
    <row r="52" spans="1:2" ht="15.75">
      <c r="A52" s="69">
        <f>1+A50</f>
        <v>39</v>
      </c>
      <c r="B52" s="73" t="s">
        <v>637</v>
      </c>
    </row>
    <row r="53" spans="1:2" ht="15.75">
      <c r="A53" s="69">
        <f>1+A52</f>
        <v>40</v>
      </c>
      <c r="B53" s="73" t="s">
        <v>638</v>
      </c>
    </row>
    <row r="54" spans="1:2" ht="15.75">
      <c r="A54" s="69">
        <f>1+A53</f>
        <v>41</v>
      </c>
      <c r="B54" s="73" t="s">
        <v>639</v>
      </c>
    </row>
    <row r="55" spans="1:2" ht="15.75">
      <c r="A55" s="69">
        <f aca="true" t="shared" si="1" ref="A55:A60">1+A54</f>
        <v>42</v>
      </c>
      <c r="B55" s="73" t="s">
        <v>640</v>
      </c>
    </row>
    <row r="56" spans="1:2" ht="15.75">
      <c r="A56" s="69">
        <f t="shared" si="1"/>
        <v>43</v>
      </c>
      <c r="B56" s="73" t="s">
        <v>474</v>
      </c>
    </row>
    <row r="57" spans="1:2" ht="15.75">
      <c r="A57" s="69">
        <f t="shared" si="1"/>
        <v>44</v>
      </c>
      <c r="B57" s="73" t="s">
        <v>475</v>
      </c>
    </row>
    <row r="58" spans="1:2" ht="15.75">
      <c r="A58" s="69">
        <f t="shared" si="1"/>
        <v>45</v>
      </c>
      <c r="B58" s="73" t="s">
        <v>641</v>
      </c>
    </row>
    <row r="59" spans="1:2" ht="15.75">
      <c r="A59" s="69">
        <f t="shared" si="1"/>
        <v>46</v>
      </c>
      <c r="B59" s="73" t="s">
        <v>642</v>
      </c>
    </row>
    <row r="60" spans="1:2" ht="15.75">
      <c r="A60" s="69">
        <f t="shared" si="1"/>
        <v>47</v>
      </c>
      <c r="B60" s="73" t="s">
        <v>478</v>
      </c>
    </row>
    <row r="61" spans="1:2" ht="15.75">
      <c r="A61" s="71"/>
      <c r="B61" s="100" t="s">
        <v>229</v>
      </c>
    </row>
    <row r="62" spans="1:2" ht="15.75">
      <c r="A62" s="69">
        <f>1+A60</f>
        <v>48</v>
      </c>
      <c r="B62" s="73" t="s">
        <v>643</v>
      </c>
    </row>
    <row r="63" spans="1:2" ht="15.75">
      <c r="A63" s="69">
        <f>1+A62</f>
        <v>49</v>
      </c>
      <c r="B63" s="73" t="s">
        <v>644</v>
      </c>
    </row>
    <row r="64" spans="1:2" ht="15.75">
      <c r="A64" s="69">
        <f>1+A63</f>
        <v>50</v>
      </c>
      <c r="B64" s="73" t="s">
        <v>645</v>
      </c>
    </row>
    <row r="65" spans="1:2" ht="15.75">
      <c r="A65" s="69">
        <f>1+A64</f>
        <v>51</v>
      </c>
      <c r="B65" s="73" t="s">
        <v>646</v>
      </c>
    </row>
    <row r="66" spans="1:2" ht="15.75">
      <c r="A66" s="71"/>
      <c r="B66" s="100" t="s">
        <v>246</v>
      </c>
    </row>
    <row r="67" spans="1:2" ht="15.75">
      <c r="A67" s="69">
        <f>1+A65</f>
        <v>52</v>
      </c>
      <c r="B67" s="73" t="s">
        <v>647</v>
      </c>
    </row>
    <row r="68" spans="1:2" ht="15.75">
      <c r="A68" s="69">
        <f>1+A67</f>
        <v>53</v>
      </c>
      <c r="B68" s="73" t="s">
        <v>648</v>
      </c>
    </row>
    <row r="69" spans="1:2" ht="15.75">
      <c r="A69" s="69">
        <f>1+A68</f>
        <v>54</v>
      </c>
      <c r="B69" s="73" t="s">
        <v>649</v>
      </c>
    </row>
    <row r="70" spans="1:2" ht="15.75">
      <c r="A70" s="69">
        <f>1+A69</f>
        <v>55</v>
      </c>
      <c r="B70" s="73" t="s">
        <v>650</v>
      </c>
    </row>
    <row r="71" spans="1:2" ht="15.75">
      <c r="A71" s="71"/>
      <c r="B71" s="100" t="s">
        <v>245</v>
      </c>
    </row>
    <row r="72" spans="1:2" ht="15.75">
      <c r="A72" s="69">
        <f>1+A70</f>
        <v>56</v>
      </c>
      <c r="B72" s="73" t="s">
        <v>651</v>
      </c>
    </row>
    <row r="73" spans="1:2" ht="15.75">
      <c r="A73" s="69">
        <f>1+A72</f>
        <v>57</v>
      </c>
      <c r="B73" s="73" t="s">
        <v>652</v>
      </c>
    </row>
    <row r="74" spans="1:2" ht="15.75">
      <c r="A74" s="69">
        <f aca="true" t="shared" si="2" ref="A74:A81">1+A73</f>
        <v>58</v>
      </c>
      <c r="B74" s="73" t="s">
        <v>653</v>
      </c>
    </row>
    <row r="75" spans="1:2" ht="15.75">
      <c r="A75" s="69">
        <f t="shared" si="2"/>
        <v>59</v>
      </c>
      <c r="B75" s="73" t="s">
        <v>654</v>
      </c>
    </row>
    <row r="76" spans="1:2" ht="15.75">
      <c r="A76" s="69">
        <f t="shared" si="2"/>
        <v>60</v>
      </c>
      <c r="B76" s="73" t="s">
        <v>655</v>
      </c>
    </row>
    <row r="77" spans="1:2" ht="15.75">
      <c r="A77" s="69">
        <f t="shared" si="2"/>
        <v>61</v>
      </c>
      <c r="B77" s="73" t="s">
        <v>656</v>
      </c>
    </row>
    <row r="78" spans="1:2" ht="15.75">
      <c r="A78" s="69">
        <f t="shared" si="2"/>
        <v>62</v>
      </c>
      <c r="B78" s="73" t="s">
        <v>657</v>
      </c>
    </row>
    <row r="79" spans="1:2" ht="15.75">
      <c r="A79" s="69">
        <f t="shared" si="2"/>
        <v>63</v>
      </c>
      <c r="B79" s="73" t="s">
        <v>658</v>
      </c>
    </row>
    <row r="80" spans="1:2" ht="15.75">
      <c r="A80" s="69">
        <f t="shared" si="2"/>
        <v>64</v>
      </c>
      <c r="B80" s="73" t="s">
        <v>659</v>
      </c>
    </row>
    <row r="81" spans="1:2" ht="15.75">
      <c r="A81" s="69">
        <f t="shared" si="2"/>
        <v>65</v>
      </c>
      <c r="B81" s="73" t="s">
        <v>660</v>
      </c>
    </row>
    <row r="82" spans="1:2" ht="15.75">
      <c r="A82">
        <v>66</v>
      </c>
      <c r="B82" s="73" t="s">
        <v>587</v>
      </c>
    </row>
    <row r="87" ht="15">
      <c r="B87" s="10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4" r:id="rId1"/>
  <rowBreaks count="2" manualBreakCount="2">
    <brk id="33" max="255" man="1"/>
    <brk id="6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SheetLayoutView="100" zoomScalePageLayoutView="0" workbookViewId="0" topLeftCell="B1">
      <selection activeCell="J11" sqref="J11"/>
    </sheetView>
  </sheetViews>
  <sheetFormatPr defaultColWidth="11.421875" defaultRowHeight="15"/>
  <cols>
    <col min="1" max="1" width="8.140625" style="1" hidden="1" customWidth="1"/>
    <col min="2" max="2" width="34.28125" style="1" customWidth="1"/>
    <col min="3" max="10" width="13.00390625" style="1" customWidth="1"/>
    <col min="11" max="16384" width="11.421875" style="1" customWidth="1"/>
  </cols>
  <sheetData>
    <row r="1" spans="2:10" ht="15">
      <c r="B1" s="67" t="s">
        <v>671</v>
      </c>
      <c r="C1" s="67"/>
      <c r="D1" s="67"/>
      <c r="E1" s="67"/>
      <c r="F1" s="67"/>
      <c r="G1" s="67"/>
      <c r="H1" s="67"/>
      <c r="I1" s="67"/>
      <c r="J1" s="67"/>
    </row>
    <row r="2" spans="1:10" ht="24" customHeight="1">
      <c r="A2" s="42"/>
      <c r="B2" s="59"/>
      <c r="C2" s="426" t="s">
        <v>9</v>
      </c>
      <c r="D2" s="427" t="s">
        <v>10</v>
      </c>
      <c r="E2" s="427"/>
      <c r="F2" s="427"/>
      <c r="G2" s="427"/>
      <c r="H2" s="428" t="s">
        <v>11</v>
      </c>
      <c r="I2" s="428" t="s">
        <v>12</v>
      </c>
      <c r="J2" s="428" t="s">
        <v>13</v>
      </c>
    </row>
    <row r="3" spans="1:10" ht="24" customHeight="1">
      <c r="A3" s="42"/>
      <c r="B3" s="60">
        <v>15</v>
      </c>
      <c r="C3" s="426"/>
      <c r="D3" s="429" t="s">
        <v>14</v>
      </c>
      <c r="E3" s="429" t="s">
        <v>15</v>
      </c>
      <c r="F3" s="429" t="s">
        <v>16</v>
      </c>
      <c r="G3" s="429" t="s">
        <v>17</v>
      </c>
      <c r="H3" s="428"/>
      <c r="I3" s="428"/>
      <c r="J3" s="428"/>
    </row>
    <row r="4" spans="2:10" ht="13.5" customHeight="1">
      <c r="B4" s="17">
        <v>30</v>
      </c>
      <c r="C4" s="426"/>
      <c r="D4" s="430"/>
      <c r="E4" s="430"/>
      <c r="F4" s="430"/>
      <c r="G4" s="430"/>
      <c r="H4" s="428"/>
      <c r="I4" s="428"/>
      <c r="J4" s="428"/>
    </row>
    <row r="5" spans="2:10" ht="15">
      <c r="B5" s="1" t="s">
        <v>27</v>
      </c>
      <c r="C5" s="14">
        <v>6812977</v>
      </c>
      <c r="D5" s="132">
        <f>E5+F5</f>
        <v>3600916</v>
      </c>
      <c r="E5" s="14">
        <v>2959965</v>
      </c>
      <c r="F5" s="14">
        <v>640951</v>
      </c>
      <c r="G5" s="14">
        <v>3212062</v>
      </c>
      <c r="H5" s="253">
        <f>+D5/C5</f>
        <v>0.5285378183428477</v>
      </c>
      <c r="I5" s="115">
        <f>+E5/C5</f>
        <v>0.4344598550677626</v>
      </c>
      <c r="J5" s="115">
        <f>+F5/D5</f>
        <v>0.17799665418465746</v>
      </c>
    </row>
    <row r="6" spans="2:10" ht="9" customHeight="1">
      <c r="B6" s="111"/>
      <c r="C6" s="132"/>
      <c r="D6" s="132"/>
      <c r="E6" s="132"/>
      <c r="F6" s="132"/>
      <c r="G6" s="254"/>
      <c r="H6" s="253"/>
      <c r="I6" s="115"/>
      <c r="J6" s="115"/>
    </row>
    <row r="7" spans="1:10" ht="15">
      <c r="A7" s="1">
        <v>1</v>
      </c>
      <c r="B7" s="111" t="s">
        <v>287</v>
      </c>
      <c r="C7" s="14">
        <v>2067405</v>
      </c>
      <c r="D7" s="132">
        <f>E7+F7</f>
        <v>857318</v>
      </c>
      <c r="E7" s="14">
        <v>660113</v>
      </c>
      <c r="F7" s="14">
        <v>197205</v>
      </c>
      <c r="G7" s="14">
        <v>1210088</v>
      </c>
      <c r="H7" s="253">
        <f aca="true" t="shared" si="0" ref="H7:H40">+D7/C7</f>
        <v>0.4146831414260873</v>
      </c>
      <c r="I7" s="115">
        <f aca="true" t="shared" si="1" ref="I7:J40">+E7/C7</f>
        <v>0.3192954452562512</v>
      </c>
      <c r="J7" s="115">
        <f t="shared" si="1"/>
        <v>0.23002549812321682</v>
      </c>
    </row>
    <row r="8" spans="1:10" ht="15">
      <c r="A8" s="1">
        <v>2</v>
      </c>
      <c r="B8" s="111" t="s">
        <v>288</v>
      </c>
      <c r="C8" s="14">
        <v>1780659</v>
      </c>
      <c r="D8" s="132">
        <f>E8+F8</f>
        <v>1251264</v>
      </c>
      <c r="E8" s="14">
        <v>1022453</v>
      </c>
      <c r="F8" s="14">
        <v>228811</v>
      </c>
      <c r="G8" s="14">
        <v>529395</v>
      </c>
      <c r="H8" s="253">
        <f t="shared" si="0"/>
        <v>0.702697147516734</v>
      </c>
      <c r="I8" s="115">
        <f t="shared" si="1"/>
        <v>0.5741992150097239</v>
      </c>
      <c r="J8" s="115">
        <f t="shared" si="1"/>
        <v>0.18286388803641757</v>
      </c>
    </row>
    <row r="9" spans="1:10" ht="15">
      <c r="A9" s="1">
        <v>3</v>
      </c>
      <c r="B9" s="111" t="s">
        <v>289</v>
      </c>
      <c r="C9" s="14">
        <v>1923153</v>
      </c>
      <c r="D9" s="132">
        <f>E9+F9</f>
        <v>1225272</v>
      </c>
      <c r="E9" s="14">
        <v>1043306</v>
      </c>
      <c r="F9" s="14">
        <v>181966</v>
      </c>
      <c r="G9" s="14">
        <v>697882</v>
      </c>
      <c r="H9" s="253">
        <f t="shared" si="0"/>
        <v>0.6371162356817164</v>
      </c>
      <c r="I9" s="115">
        <f t="shared" si="1"/>
        <v>0.5424976587926181</v>
      </c>
      <c r="J9" s="115">
        <f t="shared" si="1"/>
        <v>0.14851069803276334</v>
      </c>
    </row>
    <row r="10" spans="1:10" ht="15">
      <c r="A10" s="1">
        <v>4</v>
      </c>
      <c r="B10" s="111" t="s">
        <v>290</v>
      </c>
      <c r="C10" s="14">
        <v>590348</v>
      </c>
      <c r="D10" s="132">
        <f>E10+F10</f>
        <v>214559</v>
      </c>
      <c r="E10" s="14">
        <v>188366</v>
      </c>
      <c r="F10" s="14">
        <v>26193</v>
      </c>
      <c r="G10" s="14">
        <v>375789</v>
      </c>
      <c r="H10" s="253">
        <f t="shared" si="0"/>
        <v>0.36344495111358044</v>
      </c>
      <c r="I10" s="115">
        <f t="shared" si="1"/>
        <v>0.3190762058988935</v>
      </c>
      <c r="J10" s="115">
        <f t="shared" si="1"/>
        <v>0.12207830946266528</v>
      </c>
    </row>
    <row r="11" spans="1:10" ht="15">
      <c r="A11" s="1">
        <v>5</v>
      </c>
      <c r="B11" s="111" t="s">
        <v>394</v>
      </c>
      <c r="C11" s="14">
        <v>451412</v>
      </c>
      <c r="D11" s="132">
        <f>E11+F11</f>
        <v>52503</v>
      </c>
      <c r="E11" s="14">
        <v>45727</v>
      </c>
      <c r="F11" s="14">
        <v>6776</v>
      </c>
      <c r="G11" s="14">
        <v>398909</v>
      </c>
      <c r="H11" s="253">
        <f t="shared" si="0"/>
        <v>0.11630838347230468</v>
      </c>
      <c r="I11" s="115">
        <f t="shared" si="1"/>
        <v>0.10129770586515201</v>
      </c>
      <c r="J11" s="115">
        <f t="shared" si="1"/>
        <v>0.12905929184998952</v>
      </c>
    </row>
    <row r="12" spans="1:10" ht="5.25" customHeight="1">
      <c r="A12" s="1">
        <v>1</v>
      </c>
      <c r="B12" s="2"/>
      <c r="C12" s="116"/>
      <c r="D12" s="116">
        <v>0</v>
      </c>
      <c r="E12" s="116"/>
      <c r="F12" s="116"/>
      <c r="G12" s="255"/>
      <c r="H12" s="256"/>
      <c r="I12" s="257"/>
      <c r="J12" s="257"/>
    </row>
    <row r="13" spans="1:10" ht="15.75" customHeight="1">
      <c r="A13" s="11" t="s">
        <v>38</v>
      </c>
      <c r="B13" s="1" t="s">
        <v>18</v>
      </c>
      <c r="C13" s="14">
        <v>3188634</v>
      </c>
      <c r="D13" s="132">
        <f>E13+F13</f>
        <v>1993119</v>
      </c>
      <c r="E13" s="14">
        <v>1690031</v>
      </c>
      <c r="F13" s="14">
        <v>303088</v>
      </c>
      <c r="G13" s="14">
        <v>1195515</v>
      </c>
      <c r="H13" s="253">
        <f t="shared" si="0"/>
        <v>0.6250698575001082</v>
      </c>
      <c r="I13" s="115">
        <f t="shared" si="1"/>
        <v>0.5300172424931805</v>
      </c>
      <c r="J13" s="115">
        <f t="shared" si="1"/>
        <v>0.15206718715741507</v>
      </c>
    </row>
    <row r="14" spans="3:10" ht="5.25" customHeight="1">
      <c r="C14" s="132"/>
      <c r="D14" s="132">
        <v>0</v>
      </c>
      <c r="E14" s="132"/>
      <c r="F14" s="132"/>
      <c r="G14" s="254"/>
      <c r="H14" s="253"/>
      <c r="I14" s="115"/>
      <c r="J14" s="115"/>
    </row>
    <row r="15" spans="1:10" ht="15">
      <c r="A15" s="1">
        <v>3</v>
      </c>
      <c r="B15" s="111" t="s">
        <v>287</v>
      </c>
      <c r="C15" s="14">
        <v>1006480</v>
      </c>
      <c r="D15" s="132">
        <f>E15+F15</f>
        <v>459001</v>
      </c>
      <c r="E15" s="14">
        <v>365209</v>
      </c>
      <c r="F15" s="14">
        <v>93792</v>
      </c>
      <c r="G15" s="14">
        <v>547479</v>
      </c>
      <c r="H15" s="253">
        <f t="shared" si="0"/>
        <v>0.4560458230665289</v>
      </c>
      <c r="I15" s="115">
        <f t="shared" si="1"/>
        <v>0.36285768221921944</v>
      </c>
      <c r="J15" s="115">
        <f t="shared" si="1"/>
        <v>0.20433942409711525</v>
      </c>
    </row>
    <row r="16" spans="1:10" ht="15">
      <c r="A16" s="1">
        <v>4</v>
      </c>
      <c r="B16" s="111" t="s">
        <v>288</v>
      </c>
      <c r="C16" s="14">
        <v>855107</v>
      </c>
      <c r="D16" s="132">
        <f>E16+F16</f>
        <v>703416</v>
      </c>
      <c r="E16" s="14">
        <v>602582</v>
      </c>
      <c r="F16" s="14">
        <v>100834</v>
      </c>
      <c r="G16" s="14">
        <v>151691</v>
      </c>
      <c r="H16" s="253">
        <f t="shared" si="0"/>
        <v>0.8226058259375727</v>
      </c>
      <c r="I16" s="115">
        <f t="shared" si="1"/>
        <v>0.7046860802215396</v>
      </c>
      <c r="J16" s="115">
        <f t="shared" si="1"/>
        <v>0.1433490281710965</v>
      </c>
    </row>
    <row r="17" spans="1:10" ht="15">
      <c r="A17" s="1">
        <v>5</v>
      </c>
      <c r="B17" s="111" t="s">
        <v>289</v>
      </c>
      <c r="C17" s="14">
        <v>872883</v>
      </c>
      <c r="D17" s="132">
        <f>E17+F17</f>
        <v>672550</v>
      </c>
      <c r="E17" s="14">
        <v>586139</v>
      </c>
      <c r="F17" s="14">
        <v>86411</v>
      </c>
      <c r="G17" s="14">
        <v>200333</v>
      </c>
      <c r="H17" s="253">
        <f t="shared" si="0"/>
        <v>0.770492723537977</v>
      </c>
      <c r="I17" s="115">
        <f t="shared" si="1"/>
        <v>0.6714977837808732</v>
      </c>
      <c r="J17" s="115">
        <f t="shared" si="1"/>
        <v>0.12848264069585905</v>
      </c>
    </row>
    <row r="18" spans="1:10" ht="15">
      <c r="A18" s="1">
        <v>6</v>
      </c>
      <c r="B18" s="111" t="s">
        <v>290</v>
      </c>
      <c r="C18" s="14">
        <v>270446</v>
      </c>
      <c r="D18" s="132">
        <f>E18+F18</f>
        <v>121276</v>
      </c>
      <c r="E18" s="14">
        <v>105172</v>
      </c>
      <c r="F18" s="14">
        <v>16104</v>
      </c>
      <c r="G18" s="14">
        <v>149169</v>
      </c>
      <c r="H18" s="253">
        <f t="shared" si="0"/>
        <v>0.4484296310538888</v>
      </c>
      <c r="I18" s="115">
        <f t="shared" si="1"/>
        <v>0.38888354791714425</v>
      </c>
      <c r="J18" s="115">
        <f t="shared" si="1"/>
        <v>0.1327880207130842</v>
      </c>
    </row>
    <row r="19" spans="1:10" ht="15">
      <c r="A19" s="1">
        <v>7</v>
      </c>
      <c r="B19" s="111" t="s">
        <v>394</v>
      </c>
      <c r="C19" s="14">
        <v>183718</v>
      </c>
      <c r="D19" s="132">
        <f>E19+F19</f>
        <v>36876</v>
      </c>
      <c r="E19" s="14">
        <v>30929</v>
      </c>
      <c r="F19" s="14">
        <v>5947</v>
      </c>
      <c r="G19" s="14">
        <v>146842</v>
      </c>
      <c r="H19" s="253">
        <f t="shared" si="0"/>
        <v>0.20072066972207406</v>
      </c>
      <c r="I19" s="115">
        <f t="shared" si="1"/>
        <v>0.16835040660142175</v>
      </c>
      <c r="J19" s="115">
        <f t="shared" si="1"/>
        <v>0.16127020284195684</v>
      </c>
    </row>
    <row r="20" spans="1:10" ht="4.5" customHeight="1">
      <c r="A20" s="1">
        <v>2</v>
      </c>
      <c r="B20" s="2"/>
      <c r="C20" s="116"/>
      <c r="D20" s="116"/>
      <c r="E20" s="116"/>
      <c r="F20" s="116"/>
      <c r="G20" s="258"/>
      <c r="H20" s="256"/>
      <c r="I20" s="257"/>
      <c r="J20" s="257"/>
    </row>
    <row r="21" spans="1:10" ht="15">
      <c r="A21" s="11" t="s">
        <v>39</v>
      </c>
      <c r="B21" s="1" t="s">
        <v>19</v>
      </c>
      <c r="C21" s="14">
        <v>3624343</v>
      </c>
      <c r="D21" s="132">
        <f aca="true" t="shared" si="2" ref="D21:D26">E21+F21</f>
        <v>1607797</v>
      </c>
      <c r="E21" s="14">
        <v>1269934</v>
      </c>
      <c r="F21" s="14">
        <v>337863</v>
      </c>
      <c r="G21" s="14">
        <v>2016547</v>
      </c>
      <c r="H21" s="253">
        <f t="shared" si="0"/>
        <v>0.4436106074949308</v>
      </c>
      <c r="I21" s="115">
        <f t="shared" si="1"/>
        <v>0.3503901258793663</v>
      </c>
      <c r="J21" s="115">
        <f t="shared" si="1"/>
        <v>0.21014033488058506</v>
      </c>
    </row>
    <row r="22" spans="1:10" ht="15.75" customHeight="1">
      <c r="A22" s="1">
        <v>2</v>
      </c>
      <c r="B22" s="111" t="s">
        <v>287</v>
      </c>
      <c r="C22" s="14">
        <v>1060925</v>
      </c>
      <c r="D22" s="132">
        <f t="shared" si="2"/>
        <v>398318</v>
      </c>
      <c r="E22" s="14">
        <v>294904</v>
      </c>
      <c r="F22" s="14">
        <v>103414</v>
      </c>
      <c r="G22" s="14">
        <v>662608</v>
      </c>
      <c r="H22" s="253">
        <f t="shared" si="0"/>
        <v>0.3754440700332257</v>
      </c>
      <c r="I22" s="115">
        <f t="shared" si="1"/>
        <v>0.2779687536819285</v>
      </c>
      <c r="J22" s="115">
        <f t="shared" si="1"/>
        <v>0.2596267304013376</v>
      </c>
    </row>
    <row r="23" spans="1:10" ht="15.75" customHeight="1">
      <c r="A23" s="1">
        <v>3</v>
      </c>
      <c r="B23" s="111" t="s">
        <v>288</v>
      </c>
      <c r="C23" s="14">
        <v>925551</v>
      </c>
      <c r="D23" s="132">
        <f t="shared" si="2"/>
        <v>547848</v>
      </c>
      <c r="E23" s="14">
        <v>419871</v>
      </c>
      <c r="F23" s="14">
        <v>127977</v>
      </c>
      <c r="G23" s="14">
        <v>377704</v>
      </c>
      <c r="H23" s="253">
        <f t="shared" si="0"/>
        <v>0.5919155184317234</v>
      </c>
      <c r="I23" s="115">
        <f t="shared" si="1"/>
        <v>0.45364436967817007</v>
      </c>
      <c r="J23" s="115">
        <f t="shared" si="1"/>
        <v>0.2335994655451877</v>
      </c>
    </row>
    <row r="24" spans="1:10" ht="15">
      <c r="A24" s="1">
        <v>4</v>
      </c>
      <c r="B24" s="111" t="s">
        <v>289</v>
      </c>
      <c r="C24" s="14">
        <v>1050270</v>
      </c>
      <c r="D24" s="132">
        <f t="shared" si="2"/>
        <v>552722</v>
      </c>
      <c r="E24" s="14">
        <v>457167</v>
      </c>
      <c r="F24" s="14">
        <v>95555</v>
      </c>
      <c r="G24" s="14">
        <v>497549</v>
      </c>
      <c r="H24" s="253">
        <f t="shared" si="0"/>
        <v>0.5262665790701438</v>
      </c>
      <c r="I24" s="115">
        <f t="shared" si="1"/>
        <v>0.435285212373961</v>
      </c>
      <c r="J24" s="115">
        <f t="shared" si="1"/>
        <v>0.17288076103357564</v>
      </c>
    </row>
    <row r="25" spans="1:10" ht="15">
      <c r="A25" s="1">
        <v>5</v>
      </c>
      <c r="B25" s="111" t="s">
        <v>290</v>
      </c>
      <c r="C25" s="14">
        <v>319903</v>
      </c>
      <c r="D25" s="132">
        <f t="shared" si="2"/>
        <v>93283</v>
      </c>
      <c r="E25" s="14">
        <v>83194</v>
      </c>
      <c r="F25" s="14">
        <v>10089</v>
      </c>
      <c r="G25" s="14">
        <v>226620</v>
      </c>
      <c r="H25" s="253">
        <f t="shared" si="0"/>
        <v>0.29159776557268924</v>
      </c>
      <c r="I25" s="115">
        <f t="shared" si="1"/>
        <v>0.2600600807119658</v>
      </c>
      <c r="J25" s="115">
        <f t="shared" si="1"/>
        <v>0.10815475488567049</v>
      </c>
    </row>
    <row r="26" spans="1:10" ht="15">
      <c r="A26" s="1">
        <v>6</v>
      </c>
      <c r="B26" s="111" t="s">
        <v>394</v>
      </c>
      <c r="C26" s="14">
        <v>267693</v>
      </c>
      <c r="D26" s="132">
        <f t="shared" si="2"/>
        <v>15627</v>
      </c>
      <c r="E26" s="14">
        <v>14798</v>
      </c>
      <c r="F26" s="14">
        <v>829</v>
      </c>
      <c r="G26" s="14">
        <v>252067</v>
      </c>
      <c r="H26" s="253">
        <f t="shared" si="0"/>
        <v>0.05837657316403492</v>
      </c>
      <c r="I26" s="115">
        <f t="shared" si="1"/>
        <v>0.05527974209262102</v>
      </c>
      <c r="J26" s="115">
        <f t="shared" si="1"/>
        <v>0.05304920970115825</v>
      </c>
    </row>
    <row r="27" spans="2:10" ht="6" customHeight="1">
      <c r="B27" s="2"/>
      <c r="C27" s="116"/>
      <c r="D27" s="116"/>
      <c r="E27" s="116"/>
      <c r="F27" s="116"/>
      <c r="G27" s="255"/>
      <c r="H27" s="256"/>
      <c r="I27" s="257"/>
      <c r="J27" s="257"/>
    </row>
    <row r="28" spans="1:10" ht="15">
      <c r="A28" s="11" t="s">
        <v>40</v>
      </c>
      <c r="B28" s="1" t="s">
        <v>20</v>
      </c>
      <c r="C28" s="14">
        <v>1520102</v>
      </c>
      <c r="D28" s="132">
        <f aca="true" t="shared" si="3" ref="D28:D33">E28+F28</f>
        <v>999721</v>
      </c>
      <c r="E28" s="14">
        <v>814394</v>
      </c>
      <c r="F28" s="14">
        <v>185327</v>
      </c>
      <c r="G28" s="14">
        <v>520381</v>
      </c>
      <c r="H28" s="253">
        <f t="shared" si="0"/>
        <v>0.6576670512899793</v>
      </c>
      <c r="I28" s="115">
        <f t="shared" si="1"/>
        <v>0.5357495746995925</v>
      </c>
      <c r="J28" s="115">
        <f t="shared" si="1"/>
        <v>0.185378720663065</v>
      </c>
    </row>
    <row r="29" spans="1:10" ht="15">
      <c r="A29" s="1">
        <v>1</v>
      </c>
      <c r="B29" s="111" t="s">
        <v>287</v>
      </c>
      <c r="C29" s="14">
        <v>520986</v>
      </c>
      <c r="D29" s="132">
        <f t="shared" si="3"/>
        <v>244323</v>
      </c>
      <c r="E29" s="14">
        <v>189133</v>
      </c>
      <c r="F29" s="14">
        <v>55190</v>
      </c>
      <c r="G29" s="14">
        <v>276663</v>
      </c>
      <c r="H29" s="253">
        <f t="shared" si="0"/>
        <v>0.4689626976540636</v>
      </c>
      <c r="I29" s="115">
        <f t="shared" si="1"/>
        <v>0.36302894895448246</v>
      </c>
      <c r="J29" s="115">
        <f t="shared" si="1"/>
        <v>0.22588949873732722</v>
      </c>
    </row>
    <row r="30" spans="1:10" ht="15">
      <c r="A30" s="1">
        <v>2</v>
      </c>
      <c r="B30" s="111" t="s">
        <v>288</v>
      </c>
      <c r="C30" s="14">
        <v>463125</v>
      </c>
      <c r="D30" s="132">
        <f t="shared" si="3"/>
        <v>381242</v>
      </c>
      <c r="E30" s="14">
        <v>309225</v>
      </c>
      <c r="F30" s="14">
        <v>72017</v>
      </c>
      <c r="G30" s="14">
        <v>81882</v>
      </c>
      <c r="H30" s="253">
        <f t="shared" si="0"/>
        <v>0.8231946018893387</v>
      </c>
      <c r="I30" s="115">
        <f t="shared" si="1"/>
        <v>0.6676923076923077</v>
      </c>
      <c r="J30" s="115">
        <f t="shared" si="1"/>
        <v>0.18890101300486306</v>
      </c>
    </row>
    <row r="31" spans="1:10" ht="15">
      <c r="A31" s="1">
        <v>3</v>
      </c>
      <c r="B31" s="111" t="s">
        <v>289</v>
      </c>
      <c r="C31" s="14">
        <v>404987</v>
      </c>
      <c r="D31" s="132">
        <f t="shared" si="3"/>
        <v>325902</v>
      </c>
      <c r="E31" s="14">
        <v>275236</v>
      </c>
      <c r="F31" s="14">
        <v>50666</v>
      </c>
      <c r="G31" s="14">
        <v>79085</v>
      </c>
      <c r="H31" s="253">
        <f t="shared" si="0"/>
        <v>0.8047221268830851</v>
      </c>
      <c r="I31" s="115">
        <f t="shared" si="1"/>
        <v>0.6796168765911005</v>
      </c>
      <c r="J31" s="115">
        <f t="shared" si="1"/>
        <v>0.15546391246448318</v>
      </c>
    </row>
    <row r="32" spans="1:10" ht="15">
      <c r="A32" s="1">
        <v>4</v>
      </c>
      <c r="B32" s="111" t="s">
        <v>290</v>
      </c>
      <c r="C32" s="14">
        <v>81165</v>
      </c>
      <c r="D32" s="132">
        <f t="shared" si="3"/>
        <v>39870</v>
      </c>
      <c r="E32" s="14">
        <v>33040</v>
      </c>
      <c r="F32" s="14">
        <v>6830</v>
      </c>
      <c r="G32" s="14">
        <v>41295</v>
      </c>
      <c r="H32" s="253">
        <f t="shared" si="0"/>
        <v>0.4912215856588431</v>
      </c>
      <c r="I32" s="115">
        <f t="shared" si="1"/>
        <v>0.40707201379905134</v>
      </c>
      <c r="J32" s="115">
        <f t="shared" si="1"/>
        <v>0.1713067469275144</v>
      </c>
    </row>
    <row r="33" spans="1:10" ht="15">
      <c r="A33" s="1">
        <v>5</v>
      </c>
      <c r="B33" s="111" t="s">
        <v>394</v>
      </c>
      <c r="C33" s="14">
        <v>49839</v>
      </c>
      <c r="D33" s="132">
        <f t="shared" si="3"/>
        <v>8383</v>
      </c>
      <c r="E33" s="14">
        <v>7759</v>
      </c>
      <c r="F33" s="14">
        <v>624</v>
      </c>
      <c r="G33" s="14">
        <v>41457</v>
      </c>
      <c r="H33" s="253">
        <f t="shared" si="0"/>
        <v>0.16820160918156463</v>
      </c>
      <c r="I33" s="115">
        <f t="shared" si="1"/>
        <v>0.1556812937659263</v>
      </c>
      <c r="J33" s="115">
        <f t="shared" si="1"/>
        <v>0.07443635929858046</v>
      </c>
    </row>
    <row r="34" spans="2:10" ht="3" customHeight="1">
      <c r="B34" s="2"/>
      <c r="C34" s="116"/>
      <c r="D34" s="116">
        <v>0</v>
      </c>
      <c r="E34" s="116"/>
      <c r="F34" s="116"/>
      <c r="G34" s="255"/>
      <c r="H34" s="256"/>
      <c r="I34" s="257"/>
      <c r="J34" s="257"/>
    </row>
    <row r="35" spans="1:10" ht="15.75" customHeight="1">
      <c r="A35" s="11" t="s">
        <v>41</v>
      </c>
      <c r="B35" s="1" t="s">
        <v>554</v>
      </c>
      <c r="C35" s="14">
        <v>5292875</v>
      </c>
      <c r="D35" s="132">
        <f aca="true" t="shared" si="4" ref="D35:D40">E35+F35</f>
        <v>2601194</v>
      </c>
      <c r="E35" s="14">
        <v>2145571</v>
      </c>
      <c r="F35" s="14">
        <v>455623</v>
      </c>
      <c r="G35" s="14">
        <v>2691681</v>
      </c>
      <c r="H35" s="253">
        <f t="shared" si="0"/>
        <v>0.4914519991498004</v>
      </c>
      <c r="I35" s="115">
        <f t="shared" si="1"/>
        <v>0.4053696714923364</v>
      </c>
      <c r="J35" s="115">
        <f t="shared" si="1"/>
        <v>0.17515917690106927</v>
      </c>
    </row>
    <row r="36" spans="1:10" ht="15">
      <c r="A36" s="1">
        <v>1</v>
      </c>
      <c r="B36" s="111" t="s">
        <v>287</v>
      </c>
      <c r="C36" s="14">
        <v>1546419</v>
      </c>
      <c r="D36" s="132">
        <f t="shared" si="4"/>
        <v>612994</v>
      </c>
      <c r="E36" s="14">
        <v>470979</v>
      </c>
      <c r="F36" s="14">
        <v>142015</v>
      </c>
      <c r="G36" s="14">
        <v>933425</v>
      </c>
      <c r="H36" s="253">
        <f t="shared" si="0"/>
        <v>0.39639580217263237</v>
      </c>
      <c r="I36" s="115">
        <f t="shared" si="1"/>
        <v>0.30456105363423497</v>
      </c>
      <c r="J36" s="115">
        <f t="shared" si="1"/>
        <v>0.23167437201669183</v>
      </c>
    </row>
    <row r="37" spans="1:10" ht="15">
      <c r="A37" s="1">
        <v>2</v>
      </c>
      <c r="B37" s="111" t="s">
        <v>288</v>
      </c>
      <c r="C37" s="14">
        <v>1317534</v>
      </c>
      <c r="D37" s="132">
        <f t="shared" si="4"/>
        <v>870021</v>
      </c>
      <c r="E37" s="14">
        <v>713228</v>
      </c>
      <c r="F37" s="14">
        <v>156793</v>
      </c>
      <c r="G37" s="14">
        <v>447513</v>
      </c>
      <c r="H37" s="253">
        <f t="shared" si="0"/>
        <v>0.6603404542121873</v>
      </c>
      <c r="I37" s="115">
        <f t="shared" si="1"/>
        <v>0.5413355556668746</v>
      </c>
      <c r="J37" s="115">
        <f t="shared" si="1"/>
        <v>0.180217489003139</v>
      </c>
    </row>
    <row r="38" spans="1:10" ht="15">
      <c r="A38" s="1">
        <v>3</v>
      </c>
      <c r="B38" s="111" t="s">
        <v>289</v>
      </c>
      <c r="C38" s="14">
        <v>1518166</v>
      </c>
      <c r="D38" s="132">
        <f t="shared" si="4"/>
        <v>899370</v>
      </c>
      <c r="E38" s="14">
        <v>768070</v>
      </c>
      <c r="F38" s="14">
        <v>131300</v>
      </c>
      <c r="G38" s="14">
        <v>618797</v>
      </c>
      <c r="H38" s="253">
        <f t="shared" si="0"/>
        <v>0.5924055735670539</v>
      </c>
      <c r="I38" s="115">
        <f t="shared" si="1"/>
        <v>0.5059196425160358</v>
      </c>
      <c r="J38" s="115">
        <f t="shared" si="1"/>
        <v>0.1459910826467416</v>
      </c>
    </row>
    <row r="39" spans="1:10" ht="15">
      <c r="A39" s="1">
        <v>4</v>
      </c>
      <c r="B39" s="111" t="s">
        <v>290</v>
      </c>
      <c r="C39" s="14">
        <v>509183</v>
      </c>
      <c r="D39" s="132">
        <f t="shared" si="4"/>
        <v>174689</v>
      </c>
      <c r="E39" s="14">
        <v>155326</v>
      </c>
      <c r="F39" s="14">
        <v>19363</v>
      </c>
      <c r="G39" s="14">
        <v>334494</v>
      </c>
      <c r="H39" s="253">
        <f t="shared" si="0"/>
        <v>0.3430770469556132</v>
      </c>
      <c r="I39" s="115">
        <f t="shared" si="1"/>
        <v>0.30504946158846624</v>
      </c>
      <c r="J39" s="115">
        <f t="shared" si="1"/>
        <v>0.11084269759400993</v>
      </c>
    </row>
    <row r="40" spans="1:10" ht="15">
      <c r="A40" s="1">
        <v>5</v>
      </c>
      <c r="B40" s="111" t="s">
        <v>394</v>
      </c>
      <c r="C40" s="14">
        <v>401572</v>
      </c>
      <c r="D40" s="132">
        <f t="shared" si="4"/>
        <v>44120</v>
      </c>
      <c r="E40" s="14">
        <v>37968</v>
      </c>
      <c r="F40" s="14">
        <v>6152</v>
      </c>
      <c r="G40" s="14">
        <v>357452</v>
      </c>
      <c r="H40" s="253">
        <f t="shared" si="0"/>
        <v>0.1098682179036387</v>
      </c>
      <c r="I40" s="115">
        <f t="shared" si="1"/>
        <v>0.09454842469096451</v>
      </c>
      <c r="J40" s="115">
        <f t="shared" si="1"/>
        <v>0.13943789664551223</v>
      </c>
    </row>
    <row r="41" spans="2:10" ht="8.25" customHeight="1"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9">
    <mergeCell ref="C2:C4"/>
    <mergeCell ref="D2:G2"/>
    <mergeCell ref="J2:J4"/>
    <mergeCell ref="G3:G4"/>
    <mergeCell ref="H2:H4"/>
    <mergeCell ref="I2:I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93" r:id="rId1"/>
  <headerFooter>
    <oddFooter>&amp;C&amp;F&amp;RPage &amp;P</oddFooter>
  </headerFooter>
  <rowBreaks count="1" manualBreakCount="1">
    <brk id="2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zoomScalePageLayoutView="0" workbookViewId="0" topLeftCell="A1">
      <selection activeCell="J18" sqref="J18"/>
    </sheetView>
  </sheetViews>
  <sheetFormatPr defaultColWidth="11.421875" defaultRowHeight="15"/>
  <cols>
    <col min="1" max="1" width="25.00390625" style="1" customWidth="1"/>
    <col min="2" max="2" width="10.57421875" style="1" customWidth="1"/>
    <col min="3" max="8" width="13.00390625" style="1" customWidth="1"/>
    <col min="9" max="9" width="12.28125" style="1" customWidth="1"/>
    <col min="10" max="16384" width="11.421875" style="1" customWidth="1"/>
  </cols>
  <sheetData>
    <row r="1" spans="1:9" ht="15">
      <c r="A1" s="431" t="s">
        <v>672</v>
      </c>
      <c r="B1" s="431"/>
      <c r="C1" s="431"/>
      <c r="D1" s="431"/>
      <c r="E1" s="431"/>
      <c r="F1" s="431"/>
      <c r="G1" s="431"/>
      <c r="H1" s="431"/>
      <c r="I1" s="431"/>
    </row>
    <row r="2" spans="1:10" ht="24" customHeight="1">
      <c r="A2" s="59"/>
      <c r="B2" s="428" t="s">
        <v>9</v>
      </c>
      <c r="C2" s="427" t="s">
        <v>10</v>
      </c>
      <c r="D2" s="427"/>
      <c r="E2" s="427"/>
      <c r="F2" s="427"/>
      <c r="G2" s="428" t="s">
        <v>11</v>
      </c>
      <c r="H2" s="428" t="s">
        <v>464</v>
      </c>
      <c r="I2" s="428" t="s">
        <v>13</v>
      </c>
      <c r="J2" s="42"/>
    </row>
    <row r="3" spans="1:10" ht="24" customHeight="1">
      <c r="A3" s="60">
        <v>15</v>
      </c>
      <c r="B3" s="428"/>
      <c r="C3" s="429" t="s">
        <v>14</v>
      </c>
      <c r="D3" s="429" t="s">
        <v>15</v>
      </c>
      <c r="E3" s="429" t="s">
        <v>16</v>
      </c>
      <c r="F3" s="429" t="s">
        <v>17</v>
      </c>
      <c r="G3" s="428"/>
      <c r="H3" s="428"/>
      <c r="I3" s="428"/>
      <c r="J3" s="42"/>
    </row>
    <row r="4" spans="1:9" ht="15">
      <c r="A4" s="17">
        <v>30</v>
      </c>
      <c r="B4" s="428"/>
      <c r="C4" s="430"/>
      <c r="D4" s="430"/>
      <c r="E4" s="430"/>
      <c r="F4" s="430"/>
      <c r="G4" s="428"/>
      <c r="H4" s="428"/>
      <c r="I4" s="428"/>
    </row>
    <row r="5" spans="1:9" ht="15">
      <c r="A5" s="1" t="s">
        <v>27</v>
      </c>
      <c r="B5" s="246">
        <v>6812977</v>
      </c>
      <c r="C5" s="264">
        <f>D5+E5</f>
        <v>3600916</v>
      </c>
      <c r="D5" s="246">
        <v>2959965</v>
      </c>
      <c r="E5" s="246">
        <v>640951</v>
      </c>
      <c r="F5" s="246">
        <v>3212062</v>
      </c>
      <c r="G5" s="262">
        <f>C5/B5*100</f>
        <v>52.853781834284774</v>
      </c>
      <c r="H5" s="262">
        <f>+D5/B5*100</f>
        <v>43.44598550677626</v>
      </c>
      <c r="I5" s="263">
        <f>+E5/C5*100</f>
        <v>17.799665418465747</v>
      </c>
    </row>
    <row r="6" spans="2:9" ht="6" customHeight="1">
      <c r="B6" s="14"/>
      <c r="C6" s="132"/>
      <c r="D6" s="14"/>
      <c r="E6" s="14"/>
      <c r="F6" s="14"/>
      <c r="G6" s="227"/>
      <c r="H6" s="115"/>
      <c r="I6" s="115"/>
    </row>
    <row r="7" spans="1:9" ht="15">
      <c r="A7" s="114" t="s">
        <v>129</v>
      </c>
      <c r="B7" s="14">
        <v>3383891</v>
      </c>
      <c r="C7" s="132">
        <f>D7+E7</f>
        <v>1714693</v>
      </c>
      <c r="D7" s="14">
        <v>1432179</v>
      </c>
      <c r="E7" s="14">
        <v>282514</v>
      </c>
      <c r="F7" s="14">
        <v>1669199</v>
      </c>
      <c r="G7" s="259">
        <f>C7/B7*100</f>
        <v>50.67222909957797</v>
      </c>
      <c r="H7" s="259">
        <f aca="true" t="shared" si="0" ref="H7:I11">+D7/B7*100</f>
        <v>42.32343772302358</v>
      </c>
      <c r="I7" s="260">
        <f>+E7/C7*100</f>
        <v>16.476068893965277</v>
      </c>
    </row>
    <row r="8" spans="1:9" ht="15">
      <c r="A8" s="114" t="s">
        <v>81</v>
      </c>
      <c r="B8" s="14">
        <v>2036713</v>
      </c>
      <c r="C8" s="132">
        <f>D8+E8</f>
        <v>1083079</v>
      </c>
      <c r="D8" s="14">
        <v>905264</v>
      </c>
      <c r="E8" s="14">
        <v>177815</v>
      </c>
      <c r="F8" s="14">
        <v>953633</v>
      </c>
      <c r="G8" s="259">
        <f>C8/B8*100</f>
        <v>53.177791863654825</v>
      </c>
      <c r="H8" s="259">
        <f t="shared" si="0"/>
        <v>44.44730308099374</v>
      </c>
      <c r="I8" s="260">
        <f t="shared" si="0"/>
        <v>16.417546642488684</v>
      </c>
    </row>
    <row r="9" spans="1:9" ht="15">
      <c r="A9" s="114" t="s">
        <v>370</v>
      </c>
      <c r="B9" s="14">
        <v>532640</v>
      </c>
      <c r="C9" s="132">
        <f>D9+E9</f>
        <v>186097</v>
      </c>
      <c r="D9" s="14">
        <v>144511</v>
      </c>
      <c r="E9" s="14">
        <v>41586</v>
      </c>
      <c r="F9" s="14">
        <v>346544</v>
      </c>
      <c r="G9" s="259">
        <f>C9/B9*100</f>
        <v>34.938607689997</v>
      </c>
      <c r="H9" s="259">
        <f t="shared" si="0"/>
        <v>27.13108290778011</v>
      </c>
      <c r="I9" s="260">
        <f>+E9/C9*100</f>
        <v>22.346410742784677</v>
      </c>
    </row>
    <row r="10" spans="1:9" ht="15">
      <c r="A10" s="114" t="s">
        <v>82</v>
      </c>
      <c r="B10" s="14">
        <v>562661</v>
      </c>
      <c r="C10" s="132">
        <f>D10+E10</f>
        <v>358609</v>
      </c>
      <c r="D10" s="14">
        <v>264896</v>
      </c>
      <c r="E10" s="14">
        <v>93713</v>
      </c>
      <c r="F10" s="14">
        <v>204051</v>
      </c>
      <c r="G10" s="259">
        <f>C10/B10*100</f>
        <v>63.73446888979332</v>
      </c>
      <c r="H10" s="259">
        <f t="shared" si="0"/>
        <v>47.07914712411203</v>
      </c>
      <c r="I10" s="260">
        <f>+E10/C10*100</f>
        <v>26.132361429858147</v>
      </c>
    </row>
    <row r="11" spans="1:9" ht="15">
      <c r="A11" s="114" t="s">
        <v>371</v>
      </c>
      <c r="B11" s="14">
        <v>297072</v>
      </c>
      <c r="C11" s="132">
        <f>D11+E11</f>
        <v>258437</v>
      </c>
      <c r="D11" s="14">
        <v>213114</v>
      </c>
      <c r="E11" s="14">
        <v>45323</v>
      </c>
      <c r="F11" s="14">
        <v>38635</v>
      </c>
      <c r="G11" s="259">
        <f>C11/B11*100</f>
        <v>86.99473528302903</v>
      </c>
      <c r="H11" s="259">
        <f t="shared" si="0"/>
        <v>71.73816448537728</v>
      </c>
      <c r="I11" s="260">
        <f>+E11/C11*100</f>
        <v>17.537349528124842</v>
      </c>
    </row>
    <row r="12" spans="1:9" ht="8.2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5.75">
      <c r="A14" s="432" t="s">
        <v>673</v>
      </c>
      <c r="B14" s="432"/>
      <c r="C14" s="432"/>
      <c r="D14" s="432"/>
      <c r="E14" s="432"/>
      <c r="F14" s="432"/>
      <c r="G14" s="432"/>
      <c r="H14" s="432"/>
      <c r="I14" s="432"/>
    </row>
    <row r="15" spans="1:9" ht="17.25" customHeight="1">
      <c r="A15" s="16"/>
      <c r="B15" s="428" t="s">
        <v>9</v>
      </c>
      <c r="C15" s="427" t="s">
        <v>10</v>
      </c>
      <c r="D15" s="427"/>
      <c r="E15" s="427"/>
      <c r="F15" s="427"/>
      <c r="G15" s="428" t="s">
        <v>11</v>
      </c>
      <c r="H15" s="428" t="s">
        <v>12</v>
      </c>
      <c r="I15" s="428" t="s">
        <v>13</v>
      </c>
    </row>
    <row r="16" spans="1:9" ht="15">
      <c r="A16" s="17">
        <v>15</v>
      </c>
      <c r="B16" s="428"/>
      <c r="C16" s="429" t="s">
        <v>14</v>
      </c>
      <c r="D16" s="429" t="s">
        <v>15</v>
      </c>
      <c r="E16" s="429" t="s">
        <v>16</v>
      </c>
      <c r="F16" s="429" t="s">
        <v>17</v>
      </c>
      <c r="G16" s="428"/>
      <c r="H16" s="428"/>
      <c r="I16" s="428"/>
    </row>
    <row r="17" spans="1:9" ht="15">
      <c r="A17" s="17">
        <v>30</v>
      </c>
      <c r="B17" s="428"/>
      <c r="C17" s="430"/>
      <c r="D17" s="430"/>
      <c r="E17" s="430"/>
      <c r="F17" s="430"/>
      <c r="G17" s="428"/>
      <c r="H17" s="428"/>
      <c r="I17" s="428"/>
    </row>
    <row r="18" spans="1:9" ht="15">
      <c r="A18" s="1" t="s">
        <v>27</v>
      </c>
      <c r="B18" s="246">
        <v>6812977</v>
      </c>
      <c r="C18" s="264">
        <f aca="true" t="shared" si="1" ref="C18:C24">D18+E18</f>
        <v>3600916</v>
      </c>
      <c r="D18" s="246">
        <v>2959965</v>
      </c>
      <c r="E18" s="246">
        <v>640951</v>
      </c>
      <c r="F18" s="246">
        <v>3212062</v>
      </c>
      <c r="G18" s="262">
        <f>C18/B18*100</f>
        <v>52.853781834284774</v>
      </c>
      <c r="H18" s="262">
        <f>+D18/B18*100</f>
        <v>43.44598550677626</v>
      </c>
      <c r="I18" s="263">
        <f>+E18/C18*100</f>
        <v>17.799665418465747</v>
      </c>
    </row>
    <row r="19" spans="2:9" ht="9.75" customHeight="1">
      <c r="B19" s="214"/>
      <c r="C19" s="113"/>
      <c r="D19" s="214"/>
      <c r="E19" s="214"/>
      <c r="F19" s="214"/>
      <c r="G19" s="227"/>
      <c r="H19" s="115"/>
      <c r="I19" s="214"/>
    </row>
    <row r="20" spans="1:9" ht="15">
      <c r="A20" s="1" t="s">
        <v>433</v>
      </c>
      <c r="B20" s="217">
        <v>2634993</v>
      </c>
      <c r="C20" s="401">
        <f>D20+E20</f>
        <v>1481758</v>
      </c>
      <c r="D20" s="402">
        <v>1254653</v>
      </c>
      <c r="E20" s="402">
        <v>227105</v>
      </c>
      <c r="F20" s="402">
        <v>1153236</v>
      </c>
      <c r="G20" s="259">
        <f>C20/B20*100</f>
        <v>56.23384957758901</v>
      </c>
      <c r="H20" s="259">
        <f aca="true" t="shared" si="2" ref="H20:I24">+D20/B20*100</f>
        <v>47.61504110257599</v>
      </c>
      <c r="I20" s="260">
        <f t="shared" si="2"/>
        <v>15.326726766449042</v>
      </c>
    </row>
    <row r="21" spans="1:9" ht="15">
      <c r="A21" s="1" t="s">
        <v>131</v>
      </c>
      <c r="B21" s="217">
        <v>953317</v>
      </c>
      <c r="C21" s="401">
        <f t="shared" si="1"/>
        <v>649269</v>
      </c>
      <c r="D21" s="402">
        <v>543031</v>
      </c>
      <c r="E21" s="402">
        <v>106238</v>
      </c>
      <c r="F21" s="402">
        <v>304048</v>
      </c>
      <c r="G21" s="259">
        <f>C21/B21*100</f>
        <v>68.10630671644374</v>
      </c>
      <c r="H21" s="259">
        <f t="shared" si="2"/>
        <v>56.962269633290916</v>
      </c>
      <c r="I21" s="260">
        <f t="shared" si="2"/>
        <v>16.362709447085876</v>
      </c>
    </row>
    <row r="22" spans="1:9" ht="15">
      <c r="A22" s="1" t="s">
        <v>434</v>
      </c>
      <c r="B22" s="217">
        <v>222996</v>
      </c>
      <c r="C22" s="401">
        <f t="shared" si="1"/>
        <v>141959</v>
      </c>
      <c r="D22" s="402">
        <v>121681</v>
      </c>
      <c r="E22" s="402">
        <v>20278</v>
      </c>
      <c r="F22" s="402">
        <v>81037</v>
      </c>
      <c r="G22" s="259">
        <f>C22/B22*100</f>
        <v>63.65988627598701</v>
      </c>
      <c r="H22" s="259">
        <f t="shared" si="2"/>
        <v>54.56644962241475</v>
      </c>
      <c r="I22" s="260">
        <f t="shared" si="2"/>
        <v>14.284406060904908</v>
      </c>
    </row>
    <row r="23" spans="1:9" ht="15">
      <c r="A23" s="1" t="s">
        <v>435</v>
      </c>
      <c r="B23" s="217">
        <v>2516605</v>
      </c>
      <c r="C23" s="401">
        <f t="shared" si="1"/>
        <v>1182167</v>
      </c>
      <c r="D23" s="402">
        <v>914264</v>
      </c>
      <c r="E23" s="402">
        <v>267903</v>
      </c>
      <c r="F23" s="402">
        <v>1334438</v>
      </c>
      <c r="G23" s="259">
        <f>C23/B23*100</f>
        <v>46.97467421387147</v>
      </c>
      <c r="H23" s="259">
        <f t="shared" si="2"/>
        <v>36.3292610481184</v>
      </c>
      <c r="I23" s="260">
        <f t="shared" si="2"/>
        <v>22.662026600302664</v>
      </c>
    </row>
    <row r="24" spans="1:9" ht="15">
      <c r="A24" s="1" t="s">
        <v>436</v>
      </c>
      <c r="B24" s="217">
        <v>485066</v>
      </c>
      <c r="C24" s="401">
        <f t="shared" si="1"/>
        <v>145763</v>
      </c>
      <c r="D24" s="402">
        <v>126336</v>
      </c>
      <c r="E24" s="402">
        <v>19427</v>
      </c>
      <c r="F24" s="402">
        <v>339303</v>
      </c>
      <c r="G24" s="259">
        <f>C24/B24*100</f>
        <v>30.050137507060892</v>
      </c>
      <c r="H24" s="259">
        <f t="shared" si="2"/>
        <v>26.045115510054302</v>
      </c>
      <c r="I24" s="260">
        <f t="shared" si="2"/>
        <v>13.327799235745697</v>
      </c>
    </row>
    <row r="25" spans="1:9" ht="6.75" customHeight="1">
      <c r="A25" s="17"/>
      <c r="B25" s="17"/>
      <c r="C25" s="17"/>
      <c r="D25" s="17"/>
      <c r="E25" s="17"/>
      <c r="F25" s="17"/>
      <c r="G25" s="17"/>
      <c r="H25" s="17"/>
      <c r="I25" s="17"/>
    </row>
    <row r="26" spans="2:6" ht="15">
      <c r="B26" s="125"/>
      <c r="C26" s="125"/>
      <c r="D26" s="125"/>
      <c r="E26" s="323"/>
      <c r="F26" s="125"/>
    </row>
    <row r="27" spans="2:6" ht="15">
      <c r="B27" s="125"/>
      <c r="C27" s="125"/>
      <c r="D27" s="125"/>
      <c r="E27" s="125"/>
      <c r="F27" s="125"/>
    </row>
    <row r="28" spans="2:6" ht="15">
      <c r="B28" s="125"/>
      <c r="C28" s="125"/>
      <c r="D28" s="125"/>
      <c r="E28" s="125"/>
      <c r="F28" s="125"/>
    </row>
    <row r="29" ht="15">
      <c r="F29" s="125"/>
    </row>
  </sheetData>
  <sheetProtection/>
  <mergeCells count="20">
    <mergeCell ref="A14:I14"/>
    <mergeCell ref="B15:B17"/>
    <mergeCell ref="C15:F15"/>
    <mergeCell ref="G15:G17"/>
    <mergeCell ref="H15:H17"/>
    <mergeCell ref="I15:I17"/>
    <mergeCell ref="C16:C17"/>
    <mergeCell ref="D16:D17"/>
    <mergeCell ref="E16:E17"/>
    <mergeCell ref="F16:F17"/>
    <mergeCell ref="A1:I1"/>
    <mergeCell ref="B2:B4"/>
    <mergeCell ref="C2:F2"/>
    <mergeCell ref="G2:G4"/>
    <mergeCell ref="H2:H4"/>
    <mergeCell ref="I2:I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zoomScalePageLayoutView="0" workbookViewId="0" topLeftCell="A1">
      <selection activeCell="H5" sqref="H5"/>
    </sheetView>
  </sheetViews>
  <sheetFormatPr defaultColWidth="11.421875" defaultRowHeight="15"/>
  <cols>
    <col min="1" max="1" width="39.421875" style="1" customWidth="1"/>
    <col min="2" max="6" width="11.421875" style="1" customWidth="1"/>
    <col min="7" max="7" width="13.7109375" style="1" bestFit="1" customWidth="1"/>
    <col min="8" max="8" width="15.00390625" style="1" bestFit="1" customWidth="1"/>
    <col min="9" max="16384" width="11.421875" style="1" customWidth="1"/>
  </cols>
  <sheetData>
    <row r="1" spans="1:8" ht="15.75">
      <c r="A1" s="88" t="s">
        <v>674</v>
      </c>
      <c r="G1" s="8"/>
      <c r="H1" s="8"/>
    </row>
    <row r="2" spans="1:10" ht="15" customHeight="1">
      <c r="A2" s="56"/>
      <c r="B2" s="183"/>
      <c r="C2" s="183"/>
      <c r="D2" s="183"/>
      <c r="E2" s="183"/>
      <c r="F2" s="183"/>
      <c r="G2" s="163" t="s">
        <v>133</v>
      </c>
      <c r="H2" s="163" t="s">
        <v>136</v>
      </c>
      <c r="I2" s="42"/>
      <c r="J2" s="42"/>
    </row>
    <row r="3" spans="1:10" ht="15" customHeight="1">
      <c r="A3" s="56"/>
      <c r="B3" s="183" t="s">
        <v>9</v>
      </c>
      <c r="C3" s="183" t="s">
        <v>49</v>
      </c>
      <c r="D3" s="183" t="s">
        <v>50</v>
      </c>
      <c r="E3" s="183" t="s">
        <v>52</v>
      </c>
      <c r="F3" s="183" t="s">
        <v>51</v>
      </c>
      <c r="G3" s="163" t="s">
        <v>135</v>
      </c>
      <c r="H3" s="163" t="s">
        <v>137</v>
      </c>
      <c r="I3" s="42"/>
      <c r="J3" s="42"/>
    </row>
    <row r="4" spans="1:10" ht="15">
      <c r="A4" s="56"/>
      <c r="B4" s="183"/>
      <c r="C4" s="183"/>
      <c r="D4" s="183"/>
      <c r="E4" s="183"/>
      <c r="F4" s="183"/>
      <c r="G4" s="163" t="s">
        <v>134</v>
      </c>
      <c r="H4" s="163" t="s">
        <v>134</v>
      </c>
      <c r="I4" s="42"/>
      <c r="J4" s="42"/>
    </row>
    <row r="5" spans="1:8" s="22" customFormat="1" ht="15">
      <c r="A5" s="22" t="s">
        <v>83</v>
      </c>
      <c r="B5" s="246">
        <v>2959965</v>
      </c>
      <c r="C5" s="246">
        <v>1690031</v>
      </c>
      <c r="D5" s="246">
        <v>1269934</v>
      </c>
      <c r="E5" s="246">
        <v>814394</v>
      </c>
      <c r="F5" s="246">
        <v>2145571</v>
      </c>
      <c r="G5" s="246">
        <v>1164092</v>
      </c>
      <c r="H5" s="246">
        <v>1795873</v>
      </c>
    </row>
    <row r="6" spans="2:8" ht="7.5" customHeight="1">
      <c r="B6" s="132"/>
      <c r="C6" s="132"/>
      <c r="D6" s="132"/>
      <c r="E6" s="132"/>
      <c r="F6" s="132"/>
      <c r="G6" s="132"/>
      <c r="H6" s="132"/>
    </row>
    <row r="7" spans="1:8" ht="15" customHeight="1">
      <c r="A7" s="78" t="s">
        <v>164</v>
      </c>
      <c r="B7" s="14">
        <v>237327</v>
      </c>
      <c r="C7" s="14">
        <v>118153</v>
      </c>
      <c r="D7" s="14">
        <v>119174</v>
      </c>
      <c r="E7" s="14">
        <v>58846</v>
      </c>
      <c r="F7" s="14">
        <v>178481</v>
      </c>
      <c r="G7" s="14">
        <v>83925</v>
      </c>
      <c r="H7" s="14">
        <v>153402</v>
      </c>
    </row>
    <row r="8" spans="1:8" ht="15" customHeight="1">
      <c r="A8" s="7" t="s">
        <v>55</v>
      </c>
      <c r="B8" s="14">
        <v>422786</v>
      </c>
      <c r="C8" s="14">
        <v>247056</v>
      </c>
      <c r="D8" s="14">
        <v>175730</v>
      </c>
      <c r="E8" s="14">
        <v>130287</v>
      </c>
      <c r="F8" s="14">
        <v>292499</v>
      </c>
      <c r="G8" s="14">
        <v>134498</v>
      </c>
      <c r="H8" s="14">
        <v>288288</v>
      </c>
    </row>
    <row r="9" spans="1:8" ht="15" customHeight="1">
      <c r="A9" s="7" t="s">
        <v>56</v>
      </c>
      <c r="B9" s="14">
        <v>518075</v>
      </c>
      <c r="C9" s="14">
        <v>304252</v>
      </c>
      <c r="D9" s="14">
        <v>213823</v>
      </c>
      <c r="E9" s="14">
        <v>171906</v>
      </c>
      <c r="F9" s="14">
        <v>346169</v>
      </c>
      <c r="G9" s="14">
        <v>172837</v>
      </c>
      <c r="H9" s="14">
        <v>345238</v>
      </c>
    </row>
    <row r="10" spans="1:8" ht="16.5" customHeight="1">
      <c r="A10" s="7" t="s">
        <v>73</v>
      </c>
      <c r="B10" s="14">
        <v>504378</v>
      </c>
      <c r="C10" s="14">
        <v>298331</v>
      </c>
      <c r="D10" s="14">
        <v>206047</v>
      </c>
      <c r="E10" s="14">
        <v>137320</v>
      </c>
      <c r="F10" s="14">
        <v>367058</v>
      </c>
      <c r="G10" s="14">
        <v>194828</v>
      </c>
      <c r="H10" s="14">
        <v>309551</v>
      </c>
    </row>
    <row r="11" spans="1:8" ht="16.5" customHeight="1">
      <c r="A11" s="7" t="s">
        <v>57</v>
      </c>
      <c r="B11" s="14">
        <v>392642</v>
      </c>
      <c r="C11" s="14">
        <v>227424</v>
      </c>
      <c r="D11" s="14">
        <v>165217</v>
      </c>
      <c r="E11" s="14">
        <v>109810</v>
      </c>
      <c r="F11" s="14">
        <v>282832</v>
      </c>
      <c r="G11" s="14">
        <v>161780</v>
      </c>
      <c r="H11" s="14">
        <v>230862</v>
      </c>
    </row>
    <row r="12" spans="1:8" ht="16.5" customHeight="1">
      <c r="A12" s="7" t="s">
        <v>58</v>
      </c>
      <c r="B12" s="14">
        <v>274320</v>
      </c>
      <c r="C12" s="14">
        <v>155692</v>
      </c>
      <c r="D12" s="14">
        <v>118628</v>
      </c>
      <c r="E12" s="14">
        <v>76107</v>
      </c>
      <c r="F12" s="14">
        <v>198213</v>
      </c>
      <c r="G12" s="14">
        <v>117987</v>
      </c>
      <c r="H12" s="14">
        <v>156333</v>
      </c>
    </row>
    <row r="13" spans="1:8" ht="16.5" customHeight="1">
      <c r="A13" s="7" t="s">
        <v>59</v>
      </c>
      <c r="B13" s="14">
        <v>214663</v>
      </c>
      <c r="C13" s="14">
        <v>111847</v>
      </c>
      <c r="D13" s="14">
        <v>102816</v>
      </c>
      <c r="E13" s="14">
        <v>53613</v>
      </c>
      <c r="F13" s="14">
        <v>161050</v>
      </c>
      <c r="G13" s="14">
        <v>102055</v>
      </c>
      <c r="H13" s="14">
        <v>112609</v>
      </c>
    </row>
    <row r="14" spans="1:8" ht="16.5" customHeight="1">
      <c r="A14" s="7" t="s">
        <v>60</v>
      </c>
      <c r="B14" s="14">
        <v>161681</v>
      </c>
      <c r="C14" s="14">
        <v>91176</v>
      </c>
      <c r="D14" s="14">
        <v>70505</v>
      </c>
      <c r="E14" s="14">
        <v>35707</v>
      </c>
      <c r="F14" s="14">
        <v>125974</v>
      </c>
      <c r="G14" s="14">
        <v>84723</v>
      </c>
      <c r="H14" s="14">
        <v>76958</v>
      </c>
    </row>
    <row r="15" spans="1:8" ht="16.5" customHeight="1">
      <c r="A15" s="7" t="s">
        <v>61</v>
      </c>
      <c r="B15" s="14">
        <v>133246</v>
      </c>
      <c r="C15" s="14">
        <v>72440</v>
      </c>
      <c r="D15" s="14">
        <v>60806</v>
      </c>
      <c r="E15" s="14">
        <v>22361</v>
      </c>
      <c r="F15" s="14">
        <v>110885</v>
      </c>
      <c r="G15" s="14">
        <v>63718</v>
      </c>
      <c r="H15" s="14">
        <v>69528</v>
      </c>
    </row>
    <row r="16" spans="1:8" ht="16.5" customHeight="1">
      <c r="A16" s="7" t="s">
        <v>62</v>
      </c>
      <c r="B16" s="14">
        <v>55120</v>
      </c>
      <c r="C16" s="14">
        <v>32732</v>
      </c>
      <c r="D16" s="14">
        <v>22388</v>
      </c>
      <c r="E16" s="14">
        <v>10679</v>
      </c>
      <c r="F16" s="14">
        <v>44441</v>
      </c>
      <c r="G16" s="14">
        <v>26342</v>
      </c>
      <c r="H16" s="14">
        <v>28779</v>
      </c>
    </row>
    <row r="17" spans="1:8" ht="16.5" customHeight="1">
      <c r="A17" s="7" t="s">
        <v>63</v>
      </c>
      <c r="B17" s="14">
        <v>28424</v>
      </c>
      <c r="C17" s="14">
        <v>18576</v>
      </c>
      <c r="D17" s="14">
        <v>9848</v>
      </c>
      <c r="E17" s="14">
        <v>3844</v>
      </c>
      <c r="F17" s="14">
        <v>24580</v>
      </c>
      <c r="G17" s="14">
        <v>16153</v>
      </c>
      <c r="H17" s="14">
        <v>12271</v>
      </c>
    </row>
    <row r="18" spans="1:8" ht="16.5" customHeight="1">
      <c r="A18" s="7" t="s">
        <v>64</v>
      </c>
      <c r="B18" s="14">
        <v>10374</v>
      </c>
      <c r="C18" s="14">
        <v>7248</v>
      </c>
      <c r="D18" s="14">
        <v>3126</v>
      </c>
      <c r="E18" s="14">
        <v>1078</v>
      </c>
      <c r="F18" s="14">
        <v>9296</v>
      </c>
      <c r="G18" s="14">
        <v>2640</v>
      </c>
      <c r="H18" s="14">
        <v>7734</v>
      </c>
    </row>
    <row r="19" spans="1:8" ht="16.5" customHeight="1">
      <c r="A19" s="7" t="s">
        <v>65</v>
      </c>
      <c r="B19" s="14">
        <v>6929</v>
      </c>
      <c r="C19" s="14">
        <v>5105</v>
      </c>
      <c r="D19" s="14">
        <v>1824</v>
      </c>
      <c r="E19" s="14">
        <v>2837</v>
      </c>
      <c r="F19" s="14">
        <v>4092</v>
      </c>
      <c r="G19" s="14">
        <v>2607</v>
      </c>
      <c r="H19" s="14">
        <v>4322</v>
      </c>
    </row>
    <row r="20" spans="1:8" ht="6.75" customHeight="1">
      <c r="A20" s="2"/>
      <c r="B20" s="2"/>
      <c r="C20" s="2"/>
      <c r="D20" s="2"/>
      <c r="E20" s="2"/>
      <c r="F20" s="2"/>
      <c r="G20" s="2"/>
      <c r="H20" s="2"/>
    </row>
    <row r="21" ht="15.75">
      <c r="A21" s="88" t="s">
        <v>675</v>
      </c>
    </row>
    <row r="22" spans="1:8" ht="15">
      <c r="A22" s="66"/>
      <c r="B22" s="32"/>
      <c r="C22" s="32"/>
      <c r="D22" s="32"/>
      <c r="E22" s="32"/>
      <c r="F22" s="32"/>
      <c r="G22" s="163" t="s">
        <v>133</v>
      </c>
      <c r="H22" s="163" t="s">
        <v>136</v>
      </c>
    </row>
    <row r="23" spans="1:8" ht="15">
      <c r="A23" s="66"/>
      <c r="B23" s="183" t="s">
        <v>9</v>
      </c>
      <c r="C23" s="183" t="s">
        <v>49</v>
      </c>
      <c r="D23" s="183" t="s">
        <v>50</v>
      </c>
      <c r="E23" s="183" t="s">
        <v>52</v>
      </c>
      <c r="F23" s="183" t="s">
        <v>51</v>
      </c>
      <c r="G23" s="163" t="s">
        <v>135</v>
      </c>
      <c r="H23" s="163" t="s">
        <v>137</v>
      </c>
    </row>
    <row r="24" spans="1:8" ht="15">
      <c r="A24" s="66"/>
      <c r="B24" s="184"/>
      <c r="C24" s="184"/>
      <c r="D24" s="184"/>
      <c r="E24" s="184"/>
      <c r="F24" s="184"/>
      <c r="G24" s="163" t="s">
        <v>134</v>
      </c>
      <c r="H24" s="163" t="s">
        <v>134</v>
      </c>
    </row>
    <row r="25" spans="1:8" ht="15">
      <c r="A25" s="1" t="s">
        <v>437</v>
      </c>
      <c r="B25" s="246">
        <v>2959965</v>
      </c>
      <c r="C25" s="246">
        <v>1690031</v>
      </c>
      <c r="D25" s="246">
        <v>1269934</v>
      </c>
      <c r="E25" s="246">
        <v>814394</v>
      </c>
      <c r="F25" s="246">
        <v>2145571</v>
      </c>
      <c r="G25" s="246">
        <v>1164092</v>
      </c>
      <c r="H25" s="246">
        <v>1795873</v>
      </c>
    </row>
    <row r="26" spans="2:8" ht="15">
      <c r="B26" s="215"/>
      <c r="C26" s="215"/>
      <c r="D26" s="215"/>
      <c r="E26" s="90"/>
      <c r="F26" s="215"/>
      <c r="G26" s="215"/>
      <c r="H26" s="215"/>
    </row>
    <row r="27" spans="1:10" ht="15">
      <c r="A27" s="1" t="s">
        <v>417</v>
      </c>
      <c r="B27" s="14">
        <v>45706</v>
      </c>
      <c r="C27" s="14">
        <v>31569</v>
      </c>
      <c r="D27" s="14">
        <v>14137</v>
      </c>
      <c r="E27" s="14">
        <v>38729</v>
      </c>
      <c r="F27" s="14">
        <v>6977</v>
      </c>
      <c r="G27" s="14">
        <v>3185</v>
      </c>
      <c r="H27" s="14">
        <v>42521</v>
      </c>
      <c r="J27" s="125"/>
    </row>
    <row r="28" spans="1:10" ht="15">
      <c r="A28" s="1" t="s">
        <v>22</v>
      </c>
      <c r="B28" s="14">
        <v>187371</v>
      </c>
      <c r="C28" s="14">
        <v>119295</v>
      </c>
      <c r="D28" s="14">
        <v>68076</v>
      </c>
      <c r="E28" s="14">
        <v>94427</v>
      </c>
      <c r="F28" s="14">
        <v>92943</v>
      </c>
      <c r="G28" s="14">
        <v>32798</v>
      </c>
      <c r="H28" s="14">
        <v>154573</v>
      </c>
      <c r="J28" s="125"/>
    </row>
    <row r="29" spans="1:10" ht="15">
      <c r="A29" s="1" t="s">
        <v>438</v>
      </c>
      <c r="B29" s="14">
        <v>40894</v>
      </c>
      <c r="C29" s="14">
        <v>28327</v>
      </c>
      <c r="D29" s="14">
        <v>12567</v>
      </c>
      <c r="E29" s="14">
        <v>24923</v>
      </c>
      <c r="F29" s="14">
        <v>15972</v>
      </c>
      <c r="G29" s="14">
        <v>3857</v>
      </c>
      <c r="H29" s="14">
        <v>37037</v>
      </c>
      <c r="J29" s="125"/>
    </row>
    <row r="30" spans="1:10" ht="15">
      <c r="A30" s="1" t="s">
        <v>439</v>
      </c>
      <c r="B30" s="14">
        <v>24746</v>
      </c>
      <c r="C30" s="14">
        <v>9965</v>
      </c>
      <c r="D30" s="14">
        <v>14780</v>
      </c>
      <c r="E30" s="14">
        <v>20385</v>
      </c>
      <c r="F30" s="14">
        <v>4360</v>
      </c>
      <c r="G30" s="14">
        <v>647</v>
      </c>
      <c r="H30" s="14">
        <v>24099</v>
      </c>
      <c r="J30" s="125"/>
    </row>
    <row r="31" spans="1:10" ht="15">
      <c r="A31" s="1" t="s">
        <v>53</v>
      </c>
      <c r="B31" s="14">
        <v>568415</v>
      </c>
      <c r="C31" s="14">
        <v>290332</v>
      </c>
      <c r="D31" s="14">
        <v>278083</v>
      </c>
      <c r="E31" s="14">
        <v>231836</v>
      </c>
      <c r="F31" s="14">
        <v>336578</v>
      </c>
      <c r="G31" s="14">
        <v>189678</v>
      </c>
      <c r="H31" s="14">
        <v>378737</v>
      </c>
      <c r="J31" s="125"/>
    </row>
    <row r="32" spans="1:10" ht="15">
      <c r="A32" s="1" t="s">
        <v>440</v>
      </c>
      <c r="B32" s="14">
        <v>201171</v>
      </c>
      <c r="C32" s="14">
        <v>111862</v>
      </c>
      <c r="D32" s="14">
        <v>89309</v>
      </c>
      <c r="E32" s="14">
        <v>11389</v>
      </c>
      <c r="F32" s="14">
        <v>189782</v>
      </c>
      <c r="G32" s="14">
        <v>11188</v>
      </c>
      <c r="H32" s="14">
        <v>189983</v>
      </c>
      <c r="J32" s="125"/>
    </row>
    <row r="33" spans="1:10" ht="15">
      <c r="A33" s="1" t="s">
        <v>71</v>
      </c>
      <c r="B33" s="14">
        <v>224244</v>
      </c>
      <c r="C33" s="14">
        <v>169575</v>
      </c>
      <c r="D33" s="14">
        <v>54669</v>
      </c>
      <c r="E33" s="14">
        <v>68662</v>
      </c>
      <c r="F33" s="14">
        <v>155582</v>
      </c>
      <c r="G33" s="14">
        <v>73171</v>
      </c>
      <c r="H33" s="14">
        <v>151073</v>
      </c>
      <c r="J33" s="125"/>
    </row>
    <row r="34" spans="1:10" ht="15">
      <c r="A34" s="1" t="s">
        <v>441</v>
      </c>
      <c r="B34" s="14">
        <v>72313</v>
      </c>
      <c r="C34" s="14">
        <v>67441</v>
      </c>
      <c r="D34" s="14">
        <v>4872</v>
      </c>
      <c r="E34" s="14">
        <v>43593</v>
      </c>
      <c r="F34" s="14">
        <v>28720</v>
      </c>
      <c r="G34" s="14">
        <v>8545</v>
      </c>
      <c r="H34" s="14">
        <v>63768</v>
      </c>
      <c r="J34" s="125"/>
    </row>
    <row r="35" spans="1:10" ht="15">
      <c r="A35" s="1" t="s">
        <v>70</v>
      </c>
      <c r="B35" s="14">
        <v>1595105</v>
      </c>
      <c r="C35" s="14">
        <v>861666</v>
      </c>
      <c r="D35" s="14">
        <v>733439</v>
      </c>
      <c r="E35" s="14">
        <v>280449</v>
      </c>
      <c r="F35" s="14">
        <v>1314656</v>
      </c>
      <c r="G35" s="14">
        <v>841022</v>
      </c>
      <c r="H35" s="14">
        <v>754083</v>
      </c>
      <c r="J35" s="125"/>
    </row>
    <row r="36" spans="1:8" ht="8.25" customHeight="1">
      <c r="A36" s="32"/>
      <c r="B36" s="32"/>
      <c r="C36" s="32" t="s">
        <v>432</v>
      </c>
      <c r="D36" s="32"/>
      <c r="E36" s="32" t="s">
        <v>432</v>
      </c>
      <c r="F36" s="32"/>
      <c r="G36" s="32" t="s">
        <v>432</v>
      </c>
      <c r="H36" s="32"/>
    </row>
  </sheetData>
  <sheetProtection/>
  <printOptions/>
  <pageMargins left="0.75" right="0.75" top="1" bottom="1" header="0.5" footer="0.5"/>
  <pageSetup horizontalDpi="600" verticalDpi="600" orientation="landscape" paperSize="9" scale="77" r:id="rId1"/>
  <headerFooter>
    <oddFooter>&amp;C&amp;F&amp;RPage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K34"/>
  <sheetViews>
    <sheetView zoomScaleSheetLayoutView="100" zoomScalePageLayoutView="0" workbookViewId="0" topLeftCell="A1">
      <selection activeCell="L23" sqref="L23"/>
    </sheetView>
  </sheetViews>
  <sheetFormatPr defaultColWidth="11.421875" defaultRowHeight="15"/>
  <cols>
    <col min="1" max="1" width="30.28125" style="1" customWidth="1"/>
    <col min="2" max="5" width="11.57421875" style="1" customWidth="1"/>
    <col min="6" max="6" width="12.140625" style="1" customWidth="1"/>
    <col min="7" max="7" width="14.57421875" style="1" customWidth="1"/>
    <col min="8" max="8" width="14.421875" style="1" customWidth="1"/>
    <col min="9" max="16384" width="11.421875" style="1" customWidth="1"/>
  </cols>
  <sheetData>
    <row r="1" spans="1:8" ht="15.75">
      <c r="A1" s="433" t="s">
        <v>676</v>
      </c>
      <c r="B1" s="433"/>
      <c r="C1" s="433"/>
      <c r="D1" s="433"/>
      <c r="E1" s="433"/>
      <c r="F1" s="433"/>
      <c r="G1" s="433"/>
      <c r="H1" s="433"/>
    </row>
    <row r="2" spans="1:10" ht="15">
      <c r="A2" s="62"/>
      <c r="B2" s="63" t="s">
        <v>9</v>
      </c>
      <c r="C2" s="63" t="s">
        <v>49</v>
      </c>
      <c r="D2" s="63" t="s">
        <v>50</v>
      </c>
      <c r="E2" s="63" t="s">
        <v>52</v>
      </c>
      <c r="F2" s="63" t="s">
        <v>51</v>
      </c>
      <c r="G2" s="47" t="s">
        <v>133</v>
      </c>
      <c r="H2" s="47" t="s">
        <v>136</v>
      </c>
      <c r="I2" s="42"/>
      <c r="J2" s="42"/>
    </row>
    <row r="3" spans="1:10" ht="15">
      <c r="A3" s="62"/>
      <c r="B3" s="63"/>
      <c r="C3" s="63"/>
      <c r="D3" s="63"/>
      <c r="E3" s="63"/>
      <c r="F3" s="63"/>
      <c r="G3" s="47" t="s">
        <v>135</v>
      </c>
      <c r="H3" s="47" t="s">
        <v>137</v>
      </c>
      <c r="I3" s="42"/>
      <c r="J3" s="42"/>
    </row>
    <row r="4" spans="1:8" ht="15">
      <c r="A4" s="63"/>
      <c r="B4" s="63"/>
      <c r="C4" s="63"/>
      <c r="D4" s="63"/>
      <c r="E4" s="63"/>
      <c r="F4" s="63"/>
      <c r="G4" s="47" t="s">
        <v>134</v>
      </c>
      <c r="H4" s="47" t="s">
        <v>134</v>
      </c>
    </row>
    <row r="5" spans="1:8" ht="15">
      <c r="A5" s="1" t="s">
        <v>21</v>
      </c>
      <c r="B5" s="14">
        <v>2959965</v>
      </c>
      <c r="C5" s="14">
        <v>1690031</v>
      </c>
      <c r="D5" s="14">
        <v>1269934</v>
      </c>
      <c r="E5" s="14">
        <v>814394</v>
      </c>
      <c r="F5" s="14">
        <v>2145571</v>
      </c>
      <c r="G5" s="14">
        <v>1164092</v>
      </c>
      <c r="H5" s="14">
        <v>1795873</v>
      </c>
    </row>
    <row r="6" spans="2:8" ht="6" customHeight="1">
      <c r="B6" s="265"/>
      <c r="C6" s="265"/>
      <c r="D6" s="265"/>
      <c r="E6" s="265"/>
      <c r="F6" s="265"/>
      <c r="G6" s="265"/>
      <c r="H6" s="265"/>
    </row>
    <row r="7" spans="1:8" ht="15">
      <c r="A7" s="1" t="s">
        <v>77</v>
      </c>
      <c r="B7" s="14">
        <v>98745</v>
      </c>
      <c r="C7" s="14">
        <v>67519</v>
      </c>
      <c r="D7" s="14">
        <v>31225</v>
      </c>
      <c r="E7" s="14">
        <v>38720</v>
      </c>
      <c r="F7" s="14">
        <v>60024</v>
      </c>
      <c r="G7" s="14">
        <v>21376</v>
      </c>
      <c r="H7" s="14">
        <v>77368</v>
      </c>
    </row>
    <row r="8" spans="1:8" ht="15">
      <c r="A8" s="1" t="s">
        <v>76</v>
      </c>
      <c r="B8" s="14">
        <v>2861220</v>
      </c>
      <c r="C8" s="14">
        <v>1622512</v>
      </c>
      <c r="D8" s="14">
        <v>1238708</v>
      </c>
      <c r="E8" s="14">
        <v>775674</v>
      </c>
      <c r="F8" s="14">
        <v>2085546</v>
      </c>
      <c r="G8" s="14">
        <v>1142715</v>
      </c>
      <c r="H8" s="14">
        <v>1718505</v>
      </c>
    </row>
    <row r="9" spans="1:8" ht="3.75" customHeight="1">
      <c r="A9" s="2"/>
      <c r="B9" s="266"/>
      <c r="C9" s="266"/>
      <c r="D9" s="266"/>
      <c r="E9" s="266"/>
      <c r="F9" s="266"/>
      <c r="G9" s="266"/>
      <c r="H9" s="266"/>
    </row>
    <row r="10" spans="1:8" ht="15.75">
      <c r="A10" s="88" t="s">
        <v>677</v>
      </c>
      <c r="B10" s="267"/>
      <c r="C10" s="267"/>
      <c r="D10" s="267"/>
      <c r="E10" s="267"/>
      <c r="F10" s="267"/>
      <c r="G10" s="267"/>
      <c r="H10" s="267"/>
    </row>
    <row r="11" spans="1:8" ht="15">
      <c r="A11" s="64"/>
      <c r="B11" s="268" t="s">
        <v>9</v>
      </c>
      <c r="C11" s="268" t="s">
        <v>49</v>
      </c>
      <c r="D11" s="268" t="s">
        <v>50</v>
      </c>
      <c r="E11" s="268" t="s">
        <v>52</v>
      </c>
      <c r="F11" s="268" t="s">
        <v>51</v>
      </c>
      <c r="G11" s="269" t="s">
        <v>133</v>
      </c>
      <c r="H11" s="269" t="s">
        <v>136</v>
      </c>
    </row>
    <row r="12" spans="1:8" ht="15">
      <c r="A12" s="64"/>
      <c r="B12" s="268"/>
      <c r="C12" s="268"/>
      <c r="D12" s="268"/>
      <c r="E12" s="268"/>
      <c r="F12" s="268"/>
      <c r="G12" s="269" t="s">
        <v>135</v>
      </c>
      <c r="H12" s="269" t="s">
        <v>137</v>
      </c>
    </row>
    <row r="13" spans="1:8" ht="15">
      <c r="A13" s="64"/>
      <c r="B13" s="268"/>
      <c r="C13" s="268"/>
      <c r="D13" s="268"/>
      <c r="E13" s="268"/>
      <c r="F13" s="268"/>
      <c r="G13" s="269" t="s">
        <v>134</v>
      </c>
      <c r="H13" s="269" t="s">
        <v>134</v>
      </c>
    </row>
    <row r="14" spans="1:8" ht="15">
      <c r="A14" s="1" t="s">
        <v>21</v>
      </c>
      <c r="B14" s="14">
        <v>2959965</v>
      </c>
      <c r="C14" s="14">
        <v>1690031</v>
      </c>
      <c r="D14" s="14">
        <v>1269934</v>
      </c>
      <c r="E14" s="14">
        <v>814394</v>
      </c>
      <c r="F14" s="14">
        <v>2145571</v>
      </c>
      <c r="G14" s="14">
        <v>1164092</v>
      </c>
      <c r="H14" s="14">
        <v>1795873</v>
      </c>
    </row>
    <row r="15" spans="2:8" ht="10.5" customHeight="1">
      <c r="B15" s="265"/>
      <c r="C15" s="265"/>
      <c r="D15" s="265"/>
      <c r="E15" s="265"/>
      <c r="F15" s="265"/>
      <c r="G15" s="265"/>
      <c r="H15" s="265"/>
    </row>
    <row r="16" spans="1:8" ht="15">
      <c r="A16" s="174" t="s">
        <v>129</v>
      </c>
      <c r="B16" s="14">
        <v>1432179</v>
      </c>
      <c r="C16" s="14">
        <v>789020</v>
      </c>
      <c r="D16" s="14">
        <v>643159</v>
      </c>
      <c r="E16" s="14">
        <v>201771</v>
      </c>
      <c r="F16" s="14">
        <v>1230408</v>
      </c>
      <c r="G16" s="14">
        <v>734965</v>
      </c>
      <c r="H16" s="14">
        <v>697215</v>
      </c>
    </row>
    <row r="17" spans="1:8" ht="15">
      <c r="A17" s="174" t="s">
        <v>81</v>
      </c>
      <c r="B17" s="14">
        <v>905264</v>
      </c>
      <c r="C17" s="14">
        <v>532465</v>
      </c>
      <c r="D17" s="14">
        <v>372800</v>
      </c>
      <c r="E17" s="14">
        <v>249888</v>
      </c>
      <c r="F17" s="14">
        <v>655376</v>
      </c>
      <c r="G17" s="14">
        <v>343769</v>
      </c>
      <c r="H17" s="14">
        <v>561496</v>
      </c>
    </row>
    <row r="18" spans="1:8" ht="15">
      <c r="A18" s="174" t="s">
        <v>370</v>
      </c>
      <c r="B18" s="14">
        <v>144511</v>
      </c>
      <c r="C18" s="14">
        <v>89671</v>
      </c>
      <c r="D18" s="14">
        <v>54839</v>
      </c>
      <c r="E18" s="14">
        <v>65274</v>
      </c>
      <c r="F18" s="14">
        <v>79237</v>
      </c>
      <c r="G18" s="14">
        <v>27706</v>
      </c>
      <c r="H18" s="14">
        <v>116805</v>
      </c>
    </row>
    <row r="19" spans="1:8" ht="15">
      <c r="A19" s="174" t="s">
        <v>82</v>
      </c>
      <c r="B19" s="14">
        <v>264896</v>
      </c>
      <c r="C19" s="14">
        <v>149574</v>
      </c>
      <c r="D19" s="14">
        <v>115323</v>
      </c>
      <c r="E19" s="14">
        <v>137096</v>
      </c>
      <c r="F19" s="14">
        <v>127801</v>
      </c>
      <c r="G19" s="14">
        <v>39877</v>
      </c>
      <c r="H19" s="14">
        <v>225020</v>
      </c>
    </row>
    <row r="20" spans="1:8" ht="15">
      <c r="A20" s="174" t="s">
        <v>371</v>
      </c>
      <c r="B20" s="14">
        <v>213114</v>
      </c>
      <c r="C20" s="14">
        <v>129301</v>
      </c>
      <c r="D20" s="14">
        <v>83812</v>
      </c>
      <c r="E20" s="14">
        <v>160365</v>
      </c>
      <c r="F20" s="14">
        <v>52749</v>
      </c>
      <c r="G20" s="14">
        <v>17776</v>
      </c>
      <c r="H20" s="14">
        <v>195338</v>
      </c>
    </row>
    <row r="21" spans="1:8" ht="6" customHeight="1">
      <c r="A21" s="2"/>
      <c r="B21" s="2"/>
      <c r="C21" s="2"/>
      <c r="D21" s="2"/>
      <c r="E21" s="2"/>
      <c r="F21" s="2"/>
      <c r="G21" s="2"/>
      <c r="H21" s="2"/>
    </row>
    <row r="22" ht="15.75" customHeight="1"/>
    <row r="25" spans="2:8" ht="15">
      <c r="B25" s="125"/>
      <c r="C25" s="125"/>
      <c r="D25" s="125"/>
      <c r="E25" s="125"/>
      <c r="F25" s="125"/>
      <c r="G25" s="125"/>
      <c r="H25" s="125"/>
    </row>
    <row r="26" ht="15">
      <c r="E26" s="12"/>
    </row>
    <row r="27" spans="2:11" ht="15">
      <c r="B27" s="125"/>
      <c r="C27" s="125"/>
      <c r="D27" s="125"/>
      <c r="E27" s="125"/>
      <c r="F27" s="125"/>
      <c r="G27" s="125"/>
      <c r="H27" s="125"/>
      <c r="K27" s="125"/>
    </row>
    <row r="28" spans="2:11" ht="15">
      <c r="B28" s="125"/>
      <c r="C28" s="125"/>
      <c r="D28" s="125"/>
      <c r="E28" s="125"/>
      <c r="F28" s="125"/>
      <c r="G28" s="125"/>
      <c r="H28" s="125"/>
      <c r="K28" s="125"/>
    </row>
    <row r="29" spans="2:11" ht="15">
      <c r="B29" s="125"/>
      <c r="C29" s="125"/>
      <c r="D29" s="125"/>
      <c r="E29" s="125"/>
      <c r="F29" s="125"/>
      <c r="G29" s="125"/>
      <c r="H29" s="125"/>
      <c r="K29" s="125"/>
    </row>
    <row r="30" spans="2:11" ht="15">
      <c r="B30" s="125"/>
      <c r="C30" s="125"/>
      <c r="D30" s="125"/>
      <c r="E30" s="125"/>
      <c r="F30" s="125"/>
      <c r="G30" s="125"/>
      <c r="H30" s="125"/>
      <c r="K30" s="125"/>
    </row>
    <row r="31" spans="2:11" ht="15">
      <c r="B31" s="125"/>
      <c r="C31" s="125"/>
      <c r="D31" s="125"/>
      <c r="E31" s="125"/>
      <c r="F31" s="125"/>
      <c r="G31" s="125"/>
      <c r="H31" s="125"/>
      <c r="K31" s="125"/>
    </row>
    <row r="32" spans="2:8" ht="15">
      <c r="B32" s="125"/>
      <c r="C32" s="125"/>
      <c r="D32" s="125"/>
      <c r="E32" s="125"/>
      <c r="F32" s="125"/>
      <c r="H32" s="125"/>
    </row>
    <row r="33" ht="15">
      <c r="K33" s="125"/>
    </row>
    <row r="34" spans="2:10" ht="15">
      <c r="B34" s="125"/>
      <c r="C34" s="125"/>
      <c r="D34" s="125"/>
      <c r="E34" s="125"/>
      <c r="F34" s="125"/>
      <c r="G34" s="125"/>
      <c r="H34" s="125"/>
      <c r="J34" s="125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SheetLayoutView="100" zoomScalePageLayoutView="0" workbookViewId="0" topLeftCell="A7">
      <selection activeCell="K27" sqref="K27"/>
    </sheetView>
  </sheetViews>
  <sheetFormatPr defaultColWidth="10.8515625" defaultRowHeight="15"/>
  <cols>
    <col min="1" max="1" width="43.140625" style="1" customWidth="1"/>
    <col min="2" max="7" width="14.8515625" style="1" customWidth="1"/>
    <col min="8" max="8" width="10.421875" style="1" customWidth="1"/>
    <col min="9" max="16384" width="10.8515625" style="1" customWidth="1"/>
  </cols>
  <sheetData>
    <row r="1" ht="15.75">
      <c r="A1" s="88" t="s">
        <v>678</v>
      </c>
    </row>
    <row r="2" spans="1:10" ht="27.75" customHeight="1">
      <c r="A2" s="55"/>
      <c r="B2" s="182" t="s">
        <v>9</v>
      </c>
      <c r="C2" s="182" t="s">
        <v>129</v>
      </c>
      <c r="D2" s="182" t="s">
        <v>81</v>
      </c>
      <c r="E2" s="182" t="s">
        <v>370</v>
      </c>
      <c r="F2" s="182" t="s">
        <v>82</v>
      </c>
      <c r="G2" s="182" t="s">
        <v>371</v>
      </c>
      <c r="H2" s="89"/>
      <c r="I2" s="42"/>
      <c r="J2" s="42"/>
    </row>
    <row r="3" spans="1:10" ht="15">
      <c r="A3" s="1" t="s">
        <v>21</v>
      </c>
      <c r="B3" s="14">
        <v>2959965</v>
      </c>
      <c r="C3" s="14">
        <v>1432179</v>
      </c>
      <c r="D3" s="14">
        <v>905264</v>
      </c>
      <c r="E3" s="14">
        <v>144511</v>
      </c>
      <c r="F3" s="14">
        <v>264896</v>
      </c>
      <c r="G3" s="14">
        <v>213114</v>
      </c>
      <c r="H3" s="5"/>
      <c r="I3" s="42"/>
      <c r="J3" s="42"/>
    </row>
    <row r="4" spans="2:8" ht="11.25" customHeight="1">
      <c r="B4" s="132"/>
      <c r="C4" s="270"/>
      <c r="D4" s="270"/>
      <c r="E4" s="132"/>
      <c r="F4" s="132"/>
      <c r="G4" s="132"/>
      <c r="H4" s="5"/>
    </row>
    <row r="5" spans="1:8" ht="15">
      <c r="A5" s="4" t="s">
        <v>417</v>
      </c>
      <c r="B5" s="14">
        <v>45706</v>
      </c>
      <c r="C5" s="249">
        <v>0</v>
      </c>
      <c r="D5" s="249">
        <v>1304</v>
      </c>
      <c r="E5" s="249">
        <v>762</v>
      </c>
      <c r="F5" s="249">
        <v>6529</v>
      </c>
      <c r="G5" s="249">
        <v>37111</v>
      </c>
      <c r="H5" s="14"/>
    </row>
    <row r="6" spans="1:8" ht="15">
      <c r="A6" s="4" t="s">
        <v>22</v>
      </c>
      <c r="B6" s="14">
        <v>187371</v>
      </c>
      <c r="C6" s="249">
        <v>1474</v>
      </c>
      <c r="D6" s="249">
        <v>11367</v>
      </c>
      <c r="E6" s="249">
        <v>5231</v>
      </c>
      <c r="F6" s="249">
        <v>64903</v>
      </c>
      <c r="G6" s="249">
        <v>104396</v>
      </c>
      <c r="H6" s="14"/>
    </row>
    <row r="7" spans="1:8" ht="15">
      <c r="A7" s="4" t="s">
        <v>23</v>
      </c>
      <c r="B7" s="14">
        <v>40894</v>
      </c>
      <c r="C7" s="249">
        <v>3175</v>
      </c>
      <c r="D7" s="249">
        <v>6101</v>
      </c>
      <c r="E7" s="249">
        <v>2327</v>
      </c>
      <c r="F7" s="249">
        <v>13217</v>
      </c>
      <c r="G7" s="249">
        <v>16074</v>
      </c>
      <c r="H7" s="14"/>
    </row>
    <row r="8" spans="1:8" ht="15">
      <c r="A8" s="4" t="s">
        <v>24</v>
      </c>
      <c r="B8" s="14">
        <v>24746</v>
      </c>
      <c r="C8" s="249">
        <v>892</v>
      </c>
      <c r="D8" s="249">
        <v>1168</v>
      </c>
      <c r="E8" s="249">
        <v>463</v>
      </c>
      <c r="F8" s="249">
        <v>10006</v>
      </c>
      <c r="G8" s="249">
        <v>12216</v>
      </c>
      <c r="H8" s="14"/>
    </row>
    <row r="9" spans="1:8" ht="15">
      <c r="A9" s="4" t="s">
        <v>42</v>
      </c>
      <c r="B9" s="14">
        <v>568415</v>
      </c>
      <c r="C9" s="249">
        <v>190015</v>
      </c>
      <c r="D9" s="249">
        <v>204975</v>
      </c>
      <c r="E9" s="249">
        <v>42228</v>
      </c>
      <c r="F9" s="249">
        <v>98890</v>
      </c>
      <c r="G9" s="249">
        <v>32306</v>
      </c>
      <c r="H9" s="14"/>
    </row>
    <row r="10" spans="1:8" ht="15">
      <c r="A10" s="4" t="s">
        <v>43</v>
      </c>
      <c r="B10" s="14">
        <v>201171</v>
      </c>
      <c r="C10" s="249">
        <v>97099</v>
      </c>
      <c r="D10" s="249">
        <v>87292</v>
      </c>
      <c r="E10" s="249">
        <v>7900</v>
      </c>
      <c r="F10" s="249">
        <v>7155</v>
      </c>
      <c r="G10" s="249">
        <v>1726</v>
      </c>
      <c r="H10" s="14"/>
    </row>
    <row r="11" spans="1:8" ht="15">
      <c r="A11" s="4" t="s">
        <v>44</v>
      </c>
      <c r="B11" s="14">
        <v>224244</v>
      </c>
      <c r="C11" s="249">
        <v>75486</v>
      </c>
      <c r="D11" s="249">
        <v>104968</v>
      </c>
      <c r="E11" s="249">
        <v>21570</v>
      </c>
      <c r="F11" s="249">
        <v>18452</v>
      </c>
      <c r="G11" s="249">
        <v>3768</v>
      </c>
      <c r="H11" s="14"/>
    </row>
    <row r="12" spans="1:8" ht="15">
      <c r="A12" s="4" t="s">
        <v>45</v>
      </c>
      <c r="B12" s="14">
        <v>72313</v>
      </c>
      <c r="C12" s="249">
        <v>15861</v>
      </c>
      <c r="D12" s="249">
        <v>33936</v>
      </c>
      <c r="E12" s="249">
        <v>10642</v>
      </c>
      <c r="F12" s="249">
        <v>8651</v>
      </c>
      <c r="G12" s="249">
        <v>3224</v>
      </c>
      <c r="H12" s="14"/>
    </row>
    <row r="13" spans="1:8" ht="15">
      <c r="A13" s="4" t="s">
        <v>46</v>
      </c>
      <c r="B13" s="14">
        <v>1595105</v>
      </c>
      <c r="C13" s="249">
        <v>1048178</v>
      </c>
      <c r="D13" s="249">
        <v>454153</v>
      </c>
      <c r="E13" s="249">
        <v>53387</v>
      </c>
      <c r="F13" s="249">
        <v>37094</v>
      </c>
      <c r="G13" s="249">
        <v>2292</v>
      </c>
      <c r="H13" s="14"/>
    </row>
    <row r="14" spans="1:8" ht="3.75" customHeight="1">
      <c r="A14" s="2"/>
      <c r="B14" s="116"/>
      <c r="C14" s="116"/>
      <c r="D14" s="116"/>
      <c r="E14" s="116"/>
      <c r="F14" s="116"/>
      <c r="G14" s="116"/>
      <c r="H14" s="6"/>
    </row>
    <row r="15" spans="1:8" ht="15">
      <c r="A15" s="1" t="s">
        <v>47</v>
      </c>
      <c r="B15" s="14">
        <v>1690031</v>
      </c>
      <c r="C15" s="14">
        <v>789020</v>
      </c>
      <c r="D15" s="14">
        <v>532465</v>
      </c>
      <c r="E15" s="14">
        <v>89671</v>
      </c>
      <c r="F15" s="14">
        <v>149574</v>
      </c>
      <c r="G15" s="14">
        <v>129301</v>
      </c>
      <c r="H15" s="5"/>
    </row>
    <row r="16" ht="6.75" customHeight="1">
      <c r="H16" s="5"/>
    </row>
    <row r="17" spans="1:8" ht="15">
      <c r="A17" s="4" t="s">
        <v>417</v>
      </c>
      <c r="B17" s="14">
        <v>31569</v>
      </c>
      <c r="C17" s="249">
        <v>0</v>
      </c>
      <c r="D17" s="249">
        <v>1138</v>
      </c>
      <c r="E17" s="249">
        <v>762</v>
      </c>
      <c r="F17" s="249">
        <v>4381</v>
      </c>
      <c r="G17" s="249">
        <v>25287</v>
      </c>
      <c r="H17" s="14"/>
    </row>
    <row r="18" spans="1:8" ht="15">
      <c r="A18" s="4" t="s">
        <v>22</v>
      </c>
      <c r="B18" s="14">
        <v>119295</v>
      </c>
      <c r="C18" s="249">
        <v>1474</v>
      </c>
      <c r="D18" s="249">
        <v>10383</v>
      </c>
      <c r="E18" s="249">
        <v>4439</v>
      </c>
      <c r="F18" s="249">
        <v>36906</v>
      </c>
      <c r="G18" s="249">
        <v>66092</v>
      </c>
      <c r="H18" s="14"/>
    </row>
    <row r="19" spans="1:8" ht="15">
      <c r="A19" s="4" t="s">
        <v>23</v>
      </c>
      <c r="B19" s="14">
        <v>28327</v>
      </c>
      <c r="C19" s="249">
        <v>2321</v>
      </c>
      <c r="D19" s="249">
        <v>4721</v>
      </c>
      <c r="E19" s="249">
        <v>2012</v>
      </c>
      <c r="F19" s="249">
        <v>10412</v>
      </c>
      <c r="G19" s="249">
        <v>8860</v>
      </c>
      <c r="H19" s="14"/>
    </row>
    <row r="20" spans="1:8" ht="15">
      <c r="A20" s="4" t="s">
        <v>24</v>
      </c>
      <c r="B20" s="14">
        <v>9965</v>
      </c>
      <c r="C20" s="249">
        <v>430</v>
      </c>
      <c r="D20" s="249">
        <v>979</v>
      </c>
      <c r="E20" s="249">
        <v>463</v>
      </c>
      <c r="F20" s="249">
        <v>2604</v>
      </c>
      <c r="G20" s="249">
        <v>5489</v>
      </c>
      <c r="H20" s="14"/>
    </row>
    <row r="21" spans="1:8" ht="15">
      <c r="A21" s="4" t="s">
        <v>42</v>
      </c>
      <c r="B21" s="14">
        <v>290332</v>
      </c>
      <c r="C21" s="249">
        <v>97241</v>
      </c>
      <c r="D21" s="249">
        <v>110148</v>
      </c>
      <c r="E21" s="249">
        <v>22219</v>
      </c>
      <c r="F21" s="249">
        <v>45904</v>
      </c>
      <c r="G21" s="249">
        <v>14820</v>
      </c>
      <c r="H21" s="14"/>
    </row>
    <row r="22" spans="1:8" ht="15">
      <c r="A22" s="4" t="s">
        <v>43</v>
      </c>
      <c r="B22" s="14">
        <v>111862</v>
      </c>
      <c r="C22" s="249">
        <v>51463</v>
      </c>
      <c r="D22" s="249">
        <v>51075</v>
      </c>
      <c r="E22" s="249">
        <v>3233</v>
      </c>
      <c r="F22" s="249">
        <v>4805</v>
      </c>
      <c r="G22" s="249">
        <v>1286</v>
      </c>
      <c r="H22" s="14"/>
    </row>
    <row r="23" spans="1:8" ht="15">
      <c r="A23" s="4" t="s">
        <v>44</v>
      </c>
      <c r="B23" s="14">
        <v>169575</v>
      </c>
      <c r="C23" s="249">
        <v>59524</v>
      </c>
      <c r="D23" s="249">
        <v>76984</v>
      </c>
      <c r="E23" s="249">
        <v>14673</v>
      </c>
      <c r="F23" s="249">
        <v>15554</v>
      </c>
      <c r="G23" s="249">
        <v>2839</v>
      </c>
      <c r="H23" s="14"/>
    </row>
    <row r="24" spans="1:8" ht="15">
      <c r="A24" s="4" t="s">
        <v>45</v>
      </c>
      <c r="B24" s="14">
        <v>67441</v>
      </c>
      <c r="C24" s="249">
        <v>14984</v>
      </c>
      <c r="D24" s="249">
        <v>31169</v>
      </c>
      <c r="E24" s="249">
        <v>10114</v>
      </c>
      <c r="F24" s="249">
        <v>8330</v>
      </c>
      <c r="G24" s="249">
        <v>2843</v>
      </c>
      <c r="H24" s="14"/>
    </row>
    <row r="25" spans="1:8" ht="18.75" customHeight="1">
      <c r="A25" s="4" t="s">
        <v>46</v>
      </c>
      <c r="B25" s="14">
        <v>861666</v>
      </c>
      <c r="C25" s="249">
        <v>561583</v>
      </c>
      <c r="D25" s="249">
        <v>245867</v>
      </c>
      <c r="E25" s="249">
        <v>31756</v>
      </c>
      <c r="F25" s="249">
        <v>20676</v>
      </c>
      <c r="G25" s="249">
        <v>1784</v>
      </c>
      <c r="H25" s="14"/>
    </row>
    <row r="26" spans="1:8" ht="6" customHeight="1">
      <c r="A26" s="2"/>
      <c r="B26" s="116"/>
      <c r="C26" s="116"/>
      <c r="D26" s="116"/>
      <c r="E26" s="116"/>
      <c r="F26" s="116"/>
      <c r="G26" s="116"/>
      <c r="H26" s="6"/>
    </row>
    <row r="27" spans="1:8" ht="15.75" customHeight="1">
      <c r="A27" s="1" t="s">
        <v>48</v>
      </c>
      <c r="B27" s="14">
        <v>1269934</v>
      </c>
      <c r="C27" s="14">
        <v>643159</v>
      </c>
      <c r="D27" s="14">
        <v>372800</v>
      </c>
      <c r="E27" s="14">
        <v>54839</v>
      </c>
      <c r="F27" s="14">
        <v>115323</v>
      </c>
      <c r="G27" s="14">
        <v>83812</v>
      </c>
      <c r="H27" s="5"/>
    </row>
    <row r="28" spans="2:8" ht="7.5" customHeight="1">
      <c r="B28" s="14"/>
      <c r="C28" s="14"/>
      <c r="D28" s="14"/>
      <c r="E28" s="14"/>
      <c r="F28" s="14"/>
      <c r="G28" s="14"/>
      <c r="H28" s="5"/>
    </row>
    <row r="29" spans="1:8" ht="15">
      <c r="A29" s="4" t="s">
        <v>417</v>
      </c>
      <c r="B29" s="14">
        <v>14137</v>
      </c>
      <c r="C29" s="249">
        <v>0</v>
      </c>
      <c r="D29" s="249">
        <v>166</v>
      </c>
      <c r="E29" s="249">
        <v>0</v>
      </c>
      <c r="F29" s="249">
        <v>2147</v>
      </c>
      <c r="G29" s="249">
        <v>11824</v>
      </c>
      <c r="H29" s="14"/>
    </row>
    <row r="30" spans="1:8" ht="15">
      <c r="A30" s="4" t="s">
        <v>22</v>
      </c>
      <c r="B30" s="14">
        <v>68076</v>
      </c>
      <c r="C30" s="249">
        <v>0</v>
      </c>
      <c r="D30" s="249">
        <v>983</v>
      </c>
      <c r="E30" s="249">
        <v>792</v>
      </c>
      <c r="F30" s="249">
        <v>27997</v>
      </c>
      <c r="G30" s="249">
        <v>38304</v>
      </c>
      <c r="H30" s="14"/>
    </row>
    <row r="31" spans="1:8" ht="15">
      <c r="A31" s="4" t="s">
        <v>23</v>
      </c>
      <c r="B31" s="14">
        <v>12567</v>
      </c>
      <c r="C31" s="249">
        <v>854</v>
      </c>
      <c r="D31" s="249">
        <v>1379</v>
      </c>
      <c r="E31" s="249">
        <v>315</v>
      </c>
      <c r="F31" s="249">
        <v>2805</v>
      </c>
      <c r="G31" s="249">
        <v>7214</v>
      </c>
      <c r="H31" s="14"/>
    </row>
    <row r="32" spans="1:8" ht="15">
      <c r="A32" s="4" t="s">
        <v>24</v>
      </c>
      <c r="B32" s="14">
        <v>14780</v>
      </c>
      <c r="C32" s="249">
        <v>462</v>
      </c>
      <c r="D32" s="249">
        <v>189</v>
      </c>
      <c r="E32" s="249">
        <v>0</v>
      </c>
      <c r="F32" s="249">
        <v>7402</v>
      </c>
      <c r="G32" s="249">
        <v>6727</v>
      </c>
      <c r="H32" s="14"/>
    </row>
    <row r="33" spans="1:8" ht="15">
      <c r="A33" s="4" t="s">
        <v>42</v>
      </c>
      <c r="B33" s="14">
        <v>278083</v>
      </c>
      <c r="C33" s="249">
        <v>92774</v>
      </c>
      <c r="D33" s="249">
        <v>94828</v>
      </c>
      <c r="E33" s="249">
        <v>20009</v>
      </c>
      <c r="F33" s="249">
        <v>52986</v>
      </c>
      <c r="G33" s="249">
        <v>17486</v>
      </c>
      <c r="H33" s="14"/>
    </row>
    <row r="34" spans="1:8" ht="15">
      <c r="A34" s="4" t="s">
        <v>43</v>
      </c>
      <c r="B34" s="14">
        <v>89309</v>
      </c>
      <c r="C34" s="249">
        <v>45636</v>
      </c>
      <c r="D34" s="249">
        <v>36217</v>
      </c>
      <c r="E34" s="249">
        <v>4668</v>
      </c>
      <c r="F34" s="249">
        <v>2349</v>
      </c>
      <c r="G34" s="249">
        <v>440</v>
      </c>
      <c r="H34" s="14"/>
    </row>
    <row r="35" spans="1:8" ht="15">
      <c r="A35" s="4" t="s">
        <v>44</v>
      </c>
      <c r="B35" s="14">
        <v>54669</v>
      </c>
      <c r="C35" s="249">
        <v>15962</v>
      </c>
      <c r="D35" s="249">
        <v>27984</v>
      </c>
      <c r="E35" s="249">
        <v>6897</v>
      </c>
      <c r="F35" s="249">
        <v>2898</v>
      </c>
      <c r="G35" s="249">
        <v>929</v>
      </c>
      <c r="H35" s="14"/>
    </row>
    <row r="36" spans="1:8" ht="15">
      <c r="A36" s="4" t="s">
        <v>45</v>
      </c>
      <c r="B36" s="14">
        <v>4872</v>
      </c>
      <c r="C36" s="249">
        <v>876</v>
      </c>
      <c r="D36" s="249">
        <v>2767</v>
      </c>
      <c r="E36" s="249">
        <v>527</v>
      </c>
      <c r="F36" s="249">
        <v>321</v>
      </c>
      <c r="G36" s="249">
        <v>380</v>
      </c>
      <c r="H36" s="14"/>
    </row>
    <row r="37" spans="1:8" ht="15">
      <c r="A37" s="4" t="s">
        <v>46</v>
      </c>
      <c r="B37" s="14">
        <v>733439</v>
      </c>
      <c r="C37" s="249">
        <v>486595</v>
      </c>
      <c r="D37" s="249">
        <v>208287</v>
      </c>
      <c r="E37" s="249">
        <v>21631</v>
      </c>
      <c r="F37" s="249">
        <v>16417</v>
      </c>
      <c r="G37" s="249">
        <v>508</v>
      </c>
      <c r="H37" s="14"/>
    </row>
    <row r="38" spans="1:8" ht="6" customHeight="1">
      <c r="A38" s="2"/>
      <c r="B38" s="2"/>
      <c r="C38" s="2"/>
      <c r="D38" s="2"/>
      <c r="E38" s="249">
        <v>54839</v>
      </c>
      <c r="F38" s="2"/>
      <c r="G38" s="2"/>
      <c r="H38" s="2"/>
    </row>
    <row r="39" ht="18" customHeight="1"/>
    <row r="41" spans="3:6" ht="15">
      <c r="C41" s="125"/>
      <c r="D41" s="125"/>
      <c r="E41" s="125"/>
      <c r="F41" s="125"/>
    </row>
    <row r="42" spans="2:7" ht="15">
      <c r="B42" s="125"/>
      <c r="C42" s="125"/>
      <c r="D42" s="125"/>
      <c r="E42" s="125"/>
      <c r="F42" s="125"/>
      <c r="G42" s="125"/>
    </row>
    <row r="43" spans="4:6" ht="15">
      <c r="D43" s="125"/>
      <c r="E43" s="125"/>
      <c r="F43" s="125"/>
    </row>
    <row r="44" spans="2:7" ht="15">
      <c r="B44" s="125"/>
      <c r="C44" s="125"/>
      <c r="D44" s="125"/>
      <c r="F44" s="125"/>
      <c r="G44" s="125"/>
    </row>
    <row r="45" spans="2:7" ht="15">
      <c r="B45" s="125"/>
      <c r="C45" s="125"/>
      <c r="D45" s="125"/>
      <c r="E45" s="125"/>
      <c r="F45" s="125"/>
      <c r="G45" s="125"/>
    </row>
    <row r="46" spans="2:7" ht="15">
      <c r="B46" s="125"/>
      <c r="C46" s="125"/>
      <c r="D46" s="125"/>
      <c r="E46" s="125"/>
      <c r="F46" s="125"/>
      <c r="G46" s="125"/>
    </row>
    <row r="47" spans="2:7" ht="15">
      <c r="B47" s="125"/>
      <c r="C47" s="125"/>
      <c r="D47" s="125"/>
      <c r="E47" s="125"/>
      <c r="F47" s="125"/>
      <c r="G47" s="125"/>
    </row>
    <row r="48" spans="2:7" ht="15">
      <c r="B48" s="125"/>
      <c r="C48" s="125"/>
      <c r="D48" s="125"/>
      <c r="E48" s="125"/>
      <c r="F48" s="125"/>
      <c r="G48" s="125"/>
    </row>
    <row r="49" spans="2:6" ht="15">
      <c r="B49" s="125"/>
      <c r="C49" s="125"/>
      <c r="D49" s="125"/>
      <c r="E49" s="125"/>
      <c r="F49" s="125"/>
    </row>
    <row r="50" spans="2:6" ht="15">
      <c r="B50" s="125"/>
      <c r="C50" s="125"/>
      <c r="D50" s="125"/>
      <c r="E50" s="125"/>
      <c r="F50" s="125"/>
    </row>
    <row r="51" spans="2:6" ht="15">
      <c r="B51" s="125"/>
      <c r="C51" s="125"/>
      <c r="D51" s="125"/>
      <c r="E51" s="125"/>
      <c r="F51" s="125"/>
    </row>
    <row r="52" spans="2:6" ht="15">
      <c r="B52" s="125"/>
      <c r="C52" s="125"/>
      <c r="D52" s="125"/>
      <c r="E52" s="125"/>
      <c r="F52" s="125"/>
    </row>
    <row r="53" spans="4:6" ht="15">
      <c r="D53" s="125"/>
      <c r="E53" s="125"/>
      <c r="F53" s="125"/>
    </row>
  </sheetData>
  <sheetProtection/>
  <printOptions/>
  <pageMargins left="0.75" right="0.75" top="1" bottom="1" header="0.5" footer="0.5"/>
  <pageSetup horizontalDpi="600" verticalDpi="600" orientation="landscape" paperSize="9" scale="81" r:id="rId1"/>
  <headerFooter>
    <oddFooter>&amp;C&amp;F&amp;RPage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J28"/>
  <sheetViews>
    <sheetView view="pageBreakPreview" zoomScaleSheetLayoutView="100" zoomScalePageLayoutView="0" workbookViewId="0" topLeftCell="A7">
      <selection activeCell="L23" sqref="L23"/>
    </sheetView>
  </sheetViews>
  <sheetFormatPr defaultColWidth="11.421875" defaultRowHeight="15"/>
  <cols>
    <col min="1" max="1" width="54.57421875" style="1" customWidth="1"/>
    <col min="2" max="6" width="10.57421875" style="1" customWidth="1"/>
    <col min="7" max="8" width="13.421875" style="1" customWidth="1"/>
    <col min="9" max="16384" width="11.421875" style="1" customWidth="1"/>
  </cols>
  <sheetData>
    <row r="1" ht="15.75">
      <c r="A1" s="88" t="s">
        <v>679</v>
      </c>
    </row>
    <row r="2" spans="1:10" ht="15" customHeight="1">
      <c r="A2" s="54"/>
      <c r="B2" s="47" t="s">
        <v>9</v>
      </c>
      <c r="C2" s="47" t="s">
        <v>49</v>
      </c>
      <c r="D2" s="47" t="s">
        <v>50</v>
      </c>
      <c r="E2" s="47" t="s">
        <v>52</v>
      </c>
      <c r="F2" s="47" t="s">
        <v>51</v>
      </c>
      <c r="G2" s="47" t="s">
        <v>133</v>
      </c>
      <c r="H2" s="47" t="s">
        <v>136</v>
      </c>
      <c r="I2" s="42"/>
      <c r="J2" s="42"/>
    </row>
    <row r="3" spans="1:10" ht="15">
      <c r="A3" s="54"/>
      <c r="B3" s="47"/>
      <c r="C3" s="47"/>
      <c r="D3" s="47"/>
      <c r="E3" s="47"/>
      <c r="F3" s="47"/>
      <c r="G3" s="47" t="s">
        <v>135</v>
      </c>
      <c r="H3" s="47" t="s">
        <v>137</v>
      </c>
      <c r="I3" s="42"/>
      <c r="J3" s="42"/>
    </row>
    <row r="4" spans="1:8" ht="15">
      <c r="A4" s="47"/>
      <c r="B4" s="47"/>
      <c r="C4" s="47"/>
      <c r="D4" s="47"/>
      <c r="E4" s="47"/>
      <c r="F4" s="47"/>
      <c r="G4" s="47" t="s">
        <v>134</v>
      </c>
      <c r="H4" s="47" t="s">
        <v>134</v>
      </c>
    </row>
    <row r="5" spans="1:8" ht="15">
      <c r="A5" s="8" t="s">
        <v>21</v>
      </c>
      <c r="B5" s="246">
        <v>2959965</v>
      </c>
      <c r="C5" s="246">
        <v>1690031</v>
      </c>
      <c r="D5" s="246">
        <v>1269934</v>
      </c>
      <c r="E5" s="246">
        <v>814394</v>
      </c>
      <c r="F5" s="246">
        <v>2145571</v>
      </c>
      <c r="G5" s="246">
        <v>1164092</v>
      </c>
      <c r="H5" s="246">
        <v>1795873</v>
      </c>
    </row>
    <row r="6" spans="1:8" ht="3" customHeight="1">
      <c r="A6" s="24"/>
      <c r="B6" s="248"/>
      <c r="C6" s="248"/>
      <c r="D6" s="248"/>
      <c r="E6" s="248"/>
      <c r="F6" s="248"/>
      <c r="G6" s="248"/>
      <c r="H6" s="248"/>
    </row>
    <row r="7" spans="1:8" ht="17.25" customHeight="1">
      <c r="A7" s="8" t="s">
        <v>25</v>
      </c>
      <c r="B7" s="14">
        <v>1110612</v>
      </c>
      <c r="C7" s="14">
        <v>513740</v>
      </c>
      <c r="D7" s="14">
        <v>596872</v>
      </c>
      <c r="E7" s="14">
        <v>49977</v>
      </c>
      <c r="F7" s="14">
        <v>1060636</v>
      </c>
      <c r="G7" s="14">
        <v>653682</v>
      </c>
      <c r="H7" s="14">
        <v>456931</v>
      </c>
    </row>
    <row r="8" spans="1:8" ht="17.25" customHeight="1">
      <c r="A8" s="8" t="s">
        <v>26</v>
      </c>
      <c r="B8" s="14">
        <v>54618</v>
      </c>
      <c r="C8" s="14">
        <v>49756</v>
      </c>
      <c r="D8" s="14">
        <v>4862</v>
      </c>
      <c r="E8" s="14">
        <v>2749</v>
      </c>
      <c r="F8" s="14">
        <v>51869</v>
      </c>
      <c r="G8" s="14">
        <v>18903</v>
      </c>
      <c r="H8" s="14">
        <v>35715</v>
      </c>
    </row>
    <row r="9" spans="1:8" ht="17.25" customHeight="1">
      <c r="A9" s="8" t="s">
        <v>28</v>
      </c>
      <c r="B9" s="14">
        <v>179926</v>
      </c>
      <c r="C9" s="14">
        <v>109269</v>
      </c>
      <c r="D9" s="14">
        <v>70657</v>
      </c>
      <c r="E9" s="14">
        <v>49884</v>
      </c>
      <c r="F9" s="14">
        <v>130042</v>
      </c>
      <c r="G9" s="14">
        <v>66509</v>
      </c>
      <c r="H9" s="14">
        <v>113416</v>
      </c>
    </row>
    <row r="10" spans="1:8" ht="17.25" customHeight="1">
      <c r="A10" s="8" t="s">
        <v>29</v>
      </c>
      <c r="B10" s="14">
        <v>9227</v>
      </c>
      <c r="C10" s="14">
        <v>8499</v>
      </c>
      <c r="D10" s="14">
        <v>728</v>
      </c>
      <c r="E10" s="14">
        <v>5142</v>
      </c>
      <c r="F10" s="14">
        <v>4085</v>
      </c>
      <c r="G10" s="14">
        <v>464</v>
      </c>
      <c r="H10" s="14">
        <v>8763</v>
      </c>
    </row>
    <row r="11" spans="1:8" ht="17.25" customHeight="1">
      <c r="A11" s="8" t="s">
        <v>30</v>
      </c>
      <c r="B11" s="14">
        <v>11030</v>
      </c>
      <c r="C11" s="14">
        <v>7442</v>
      </c>
      <c r="D11" s="14">
        <v>3588</v>
      </c>
      <c r="E11" s="14">
        <v>5361</v>
      </c>
      <c r="F11" s="14">
        <v>5669</v>
      </c>
      <c r="G11" s="14">
        <v>2848</v>
      </c>
      <c r="H11" s="14">
        <v>8182</v>
      </c>
    </row>
    <row r="12" spans="1:8" ht="17.25" customHeight="1">
      <c r="A12" s="8" t="s">
        <v>31</v>
      </c>
      <c r="B12" s="14">
        <v>304473</v>
      </c>
      <c r="C12" s="14">
        <v>270355</v>
      </c>
      <c r="D12" s="14">
        <v>34118</v>
      </c>
      <c r="E12" s="14">
        <v>68676</v>
      </c>
      <c r="F12" s="14">
        <v>235797</v>
      </c>
      <c r="G12" s="14">
        <v>118375</v>
      </c>
      <c r="H12" s="14">
        <v>186099</v>
      </c>
    </row>
    <row r="13" spans="1:8" ht="17.25" customHeight="1">
      <c r="A13" s="8" t="s">
        <v>32</v>
      </c>
      <c r="B13" s="14">
        <v>492486</v>
      </c>
      <c r="C13" s="14">
        <v>239626</v>
      </c>
      <c r="D13" s="14">
        <v>252860</v>
      </c>
      <c r="E13" s="14">
        <v>193380</v>
      </c>
      <c r="F13" s="14">
        <v>299106</v>
      </c>
      <c r="G13" s="14">
        <v>176065</v>
      </c>
      <c r="H13" s="14">
        <v>316421</v>
      </c>
    </row>
    <row r="14" spans="1:8" ht="17.25" customHeight="1">
      <c r="A14" s="8" t="s">
        <v>33</v>
      </c>
      <c r="B14" s="14">
        <v>119181</v>
      </c>
      <c r="C14" s="14">
        <v>115770</v>
      </c>
      <c r="D14" s="14">
        <v>3411</v>
      </c>
      <c r="E14" s="14">
        <v>55778</v>
      </c>
      <c r="F14" s="14">
        <v>63403</v>
      </c>
      <c r="G14" s="14">
        <v>22630</v>
      </c>
      <c r="H14" s="14">
        <v>96550</v>
      </c>
    </row>
    <row r="15" spans="1:8" ht="17.25" customHeight="1">
      <c r="A15" s="8" t="s">
        <v>34</v>
      </c>
      <c r="B15" s="14">
        <v>47902</v>
      </c>
      <c r="C15" s="14">
        <v>26125</v>
      </c>
      <c r="D15" s="14">
        <v>21777</v>
      </c>
      <c r="E15" s="14">
        <v>30179</v>
      </c>
      <c r="F15" s="14">
        <v>17723</v>
      </c>
      <c r="G15" s="14">
        <v>11334</v>
      </c>
      <c r="H15" s="14">
        <v>36568</v>
      </c>
    </row>
    <row r="16" spans="1:8" ht="17.25" customHeight="1">
      <c r="A16" s="8" t="s">
        <v>35</v>
      </c>
      <c r="B16" s="14">
        <v>14031</v>
      </c>
      <c r="C16" s="14">
        <v>9066</v>
      </c>
      <c r="D16" s="14">
        <v>4965</v>
      </c>
      <c r="E16" s="14">
        <v>11248</v>
      </c>
      <c r="F16" s="14">
        <v>2784</v>
      </c>
      <c r="G16" s="14">
        <v>0</v>
      </c>
      <c r="H16" s="14">
        <v>14031</v>
      </c>
    </row>
    <row r="17" spans="1:8" ht="17.25" customHeight="1">
      <c r="A17" s="8" t="s">
        <v>36</v>
      </c>
      <c r="B17" s="14">
        <v>21545</v>
      </c>
      <c r="C17" s="14">
        <v>13318</v>
      </c>
      <c r="D17" s="14">
        <v>8227</v>
      </c>
      <c r="E17" s="14">
        <v>16388</v>
      </c>
      <c r="F17" s="14">
        <v>5157</v>
      </c>
      <c r="G17" s="14">
        <v>586</v>
      </c>
      <c r="H17" s="14">
        <v>20959</v>
      </c>
    </row>
    <row r="18" spans="1:8" ht="17.25" customHeight="1">
      <c r="A18" s="8" t="s">
        <v>37</v>
      </c>
      <c r="B18" s="14">
        <v>2595</v>
      </c>
      <c r="C18" s="14">
        <v>1349</v>
      </c>
      <c r="D18" s="14">
        <v>1246</v>
      </c>
      <c r="E18" s="14">
        <v>2041</v>
      </c>
      <c r="F18" s="14">
        <v>554</v>
      </c>
      <c r="G18" s="14">
        <v>0</v>
      </c>
      <c r="H18" s="14">
        <v>2595</v>
      </c>
    </row>
    <row r="19" spans="1:8" ht="17.25" customHeight="1">
      <c r="A19" s="8" t="s">
        <v>0</v>
      </c>
      <c r="B19" s="14">
        <v>25407</v>
      </c>
      <c r="C19" s="14">
        <v>18408</v>
      </c>
      <c r="D19" s="14">
        <v>6999</v>
      </c>
      <c r="E19" s="14">
        <v>17280</v>
      </c>
      <c r="F19" s="14">
        <v>8127</v>
      </c>
      <c r="G19" s="14">
        <v>1512</v>
      </c>
      <c r="H19" s="14">
        <v>23895</v>
      </c>
    </row>
    <row r="20" spans="1:8" ht="17.25" customHeight="1">
      <c r="A20" s="8" t="s">
        <v>1</v>
      </c>
      <c r="B20" s="14">
        <v>30247</v>
      </c>
      <c r="C20" s="14">
        <v>20299</v>
      </c>
      <c r="D20" s="14">
        <v>9948</v>
      </c>
      <c r="E20" s="14">
        <v>18165</v>
      </c>
      <c r="F20" s="14">
        <v>12081</v>
      </c>
      <c r="G20" s="14">
        <v>3809</v>
      </c>
      <c r="H20" s="14">
        <v>26438</v>
      </c>
    </row>
    <row r="21" spans="1:8" ht="17.25" customHeight="1">
      <c r="A21" s="8" t="s">
        <v>2</v>
      </c>
      <c r="B21" s="14">
        <v>71556</v>
      </c>
      <c r="C21" s="14">
        <v>53100</v>
      </c>
      <c r="D21" s="14">
        <v>18457</v>
      </c>
      <c r="E21" s="14">
        <v>38643</v>
      </c>
      <c r="F21" s="14">
        <v>32913</v>
      </c>
      <c r="G21" s="14">
        <v>12166</v>
      </c>
      <c r="H21" s="14">
        <v>59391</v>
      </c>
    </row>
    <row r="22" spans="1:8" ht="17.25" customHeight="1">
      <c r="A22" s="8" t="s">
        <v>3</v>
      </c>
      <c r="B22" s="14">
        <v>116713</v>
      </c>
      <c r="C22" s="14">
        <v>68055</v>
      </c>
      <c r="D22" s="14">
        <v>48658</v>
      </c>
      <c r="E22" s="14">
        <v>37323</v>
      </c>
      <c r="F22" s="14">
        <v>79390</v>
      </c>
      <c r="G22" s="14">
        <v>31018</v>
      </c>
      <c r="H22" s="14">
        <v>85695</v>
      </c>
    </row>
    <row r="23" spans="1:8" ht="17.25" customHeight="1">
      <c r="A23" s="8" t="s">
        <v>4</v>
      </c>
      <c r="B23" s="14">
        <v>52794</v>
      </c>
      <c r="C23" s="14">
        <v>24634</v>
      </c>
      <c r="D23" s="14">
        <v>28160</v>
      </c>
      <c r="E23" s="14">
        <v>25747</v>
      </c>
      <c r="F23" s="14">
        <v>27047</v>
      </c>
      <c r="G23" s="14">
        <v>8714</v>
      </c>
      <c r="H23" s="14">
        <v>44080</v>
      </c>
    </row>
    <row r="24" spans="1:8" ht="17.25" customHeight="1">
      <c r="A24" s="8" t="s">
        <v>5</v>
      </c>
      <c r="B24" s="14">
        <v>14344</v>
      </c>
      <c r="C24" s="14">
        <v>6754</v>
      </c>
      <c r="D24" s="14">
        <v>7589</v>
      </c>
      <c r="E24" s="14">
        <v>8342</v>
      </c>
      <c r="F24" s="14">
        <v>6002</v>
      </c>
      <c r="G24" s="14">
        <v>2103</v>
      </c>
      <c r="H24" s="14">
        <v>12241</v>
      </c>
    </row>
    <row r="25" spans="1:8" ht="17.25" customHeight="1">
      <c r="A25" s="8" t="s">
        <v>6</v>
      </c>
      <c r="B25" s="14">
        <v>62292</v>
      </c>
      <c r="C25" s="14">
        <v>40597</v>
      </c>
      <c r="D25" s="14">
        <v>21695</v>
      </c>
      <c r="E25" s="14">
        <v>25224</v>
      </c>
      <c r="F25" s="14">
        <v>37068</v>
      </c>
      <c r="G25" s="14">
        <v>17849</v>
      </c>
      <c r="H25" s="14">
        <v>44443</v>
      </c>
    </row>
    <row r="26" spans="1:8" ht="17.25" customHeight="1">
      <c r="A26" s="8" t="s">
        <v>7</v>
      </c>
      <c r="B26" s="14">
        <v>202632</v>
      </c>
      <c r="C26" s="14">
        <v>83390</v>
      </c>
      <c r="D26" s="14">
        <v>119242</v>
      </c>
      <c r="E26" s="14">
        <v>143891</v>
      </c>
      <c r="F26" s="14">
        <v>58741</v>
      </c>
      <c r="G26" s="14">
        <v>11790</v>
      </c>
      <c r="H26" s="14">
        <v>190842</v>
      </c>
    </row>
    <row r="27" spans="1:8" ht="17.25" customHeight="1">
      <c r="A27" s="8" t="s">
        <v>8</v>
      </c>
      <c r="B27" s="14">
        <v>16354</v>
      </c>
      <c r="C27" s="14">
        <v>10479</v>
      </c>
      <c r="D27" s="14">
        <v>5875</v>
      </c>
      <c r="E27" s="14">
        <v>8975</v>
      </c>
      <c r="F27" s="14">
        <v>7379</v>
      </c>
      <c r="G27" s="14">
        <v>3734</v>
      </c>
      <c r="H27" s="14">
        <v>12620</v>
      </c>
    </row>
    <row r="28" spans="1:8" ht="6" customHeight="1">
      <c r="A28" s="24"/>
      <c r="B28" s="31"/>
      <c r="C28" s="31"/>
      <c r="D28" s="31"/>
      <c r="E28" s="31"/>
      <c r="F28" s="31"/>
      <c r="G28" s="31"/>
      <c r="H28" s="31"/>
    </row>
  </sheetData>
  <sheetProtection/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5"/>
  <sheetViews>
    <sheetView view="pageBreakPreview" zoomScaleSheetLayoutView="100" zoomScalePageLayoutView="0" workbookViewId="0" topLeftCell="A58">
      <selection activeCell="J56" sqref="J56"/>
    </sheetView>
  </sheetViews>
  <sheetFormatPr defaultColWidth="11.421875" defaultRowHeight="15"/>
  <cols>
    <col min="1" max="1" width="53.421875" style="1" customWidth="1"/>
    <col min="2" max="8" width="11.7109375" style="1" customWidth="1"/>
    <col min="9" max="16384" width="11.421875" style="1" customWidth="1"/>
  </cols>
  <sheetData>
    <row r="1" ht="15">
      <c r="A1" s="81" t="s">
        <v>680</v>
      </c>
    </row>
    <row r="2" spans="1:10" ht="30">
      <c r="A2" s="2"/>
      <c r="B2" s="182" t="s">
        <v>9</v>
      </c>
      <c r="C2" s="182" t="s">
        <v>129</v>
      </c>
      <c r="D2" s="182" t="s">
        <v>81</v>
      </c>
      <c r="E2" s="182" t="s">
        <v>370</v>
      </c>
      <c r="F2" s="182" t="s">
        <v>82</v>
      </c>
      <c r="G2" s="182" t="s">
        <v>371</v>
      </c>
      <c r="H2" s="89"/>
      <c r="I2" s="57"/>
      <c r="J2" s="42"/>
    </row>
    <row r="3" spans="1:10" ht="15">
      <c r="A3" s="1" t="s">
        <v>21</v>
      </c>
      <c r="B3" s="249">
        <v>2959965</v>
      </c>
      <c r="C3" s="249">
        <v>1432179</v>
      </c>
      <c r="D3" s="249">
        <v>905264</v>
      </c>
      <c r="E3" s="249">
        <v>144511</v>
      </c>
      <c r="F3" s="249">
        <v>264896</v>
      </c>
      <c r="G3" s="249">
        <v>213114</v>
      </c>
      <c r="H3" s="15"/>
      <c r="I3" s="58"/>
      <c r="J3" s="42"/>
    </row>
    <row r="4" spans="2:8" ht="10.5" customHeight="1">
      <c r="B4" s="270"/>
      <c r="C4" s="270"/>
      <c r="D4" s="270"/>
      <c r="E4" s="270"/>
      <c r="F4" s="270"/>
      <c r="G4" s="270"/>
      <c r="H4" s="8"/>
    </row>
    <row r="5" spans="1:9" ht="15">
      <c r="A5" s="1" t="s">
        <v>25</v>
      </c>
      <c r="B5" s="249">
        <v>1110612</v>
      </c>
      <c r="C5" s="249">
        <v>771368</v>
      </c>
      <c r="D5" s="249">
        <v>298646</v>
      </c>
      <c r="E5" s="249">
        <v>22220</v>
      </c>
      <c r="F5" s="249">
        <v>14533</v>
      </c>
      <c r="G5" s="249">
        <v>3846</v>
      </c>
      <c r="H5" s="15"/>
      <c r="I5" s="3"/>
    </row>
    <row r="6" spans="1:9" ht="15">
      <c r="A6" s="1" t="s">
        <v>26</v>
      </c>
      <c r="B6" s="249">
        <v>54618</v>
      </c>
      <c r="C6" s="249">
        <v>37669</v>
      </c>
      <c r="D6" s="249">
        <v>11201</v>
      </c>
      <c r="E6" s="249">
        <v>2987</v>
      </c>
      <c r="F6" s="249">
        <v>2100</v>
      </c>
      <c r="G6" s="249">
        <v>662</v>
      </c>
      <c r="H6" s="15"/>
      <c r="I6" s="3"/>
    </row>
    <row r="7" spans="1:9" ht="15">
      <c r="A7" s="1" t="s">
        <v>28</v>
      </c>
      <c r="B7" s="249">
        <v>179926</v>
      </c>
      <c r="C7" s="249">
        <v>67902</v>
      </c>
      <c r="D7" s="249">
        <v>79568</v>
      </c>
      <c r="E7" s="249">
        <v>14134</v>
      </c>
      <c r="F7" s="249">
        <v>12698</v>
      </c>
      <c r="G7" s="249">
        <v>5624</v>
      </c>
      <c r="H7" s="15"/>
      <c r="I7" s="3"/>
    </row>
    <row r="8" spans="1:9" ht="15">
      <c r="A8" s="1" t="s">
        <v>29</v>
      </c>
      <c r="B8" s="249">
        <v>9227</v>
      </c>
      <c r="C8" s="249">
        <v>1025</v>
      </c>
      <c r="D8" s="249">
        <v>1573</v>
      </c>
      <c r="E8" s="249">
        <v>766</v>
      </c>
      <c r="F8" s="249">
        <v>3708</v>
      </c>
      <c r="G8" s="249">
        <v>2154</v>
      </c>
      <c r="H8" s="15"/>
      <c r="I8" s="3"/>
    </row>
    <row r="9" spans="1:9" ht="15">
      <c r="A9" s="1" t="s">
        <v>30</v>
      </c>
      <c r="B9" s="249">
        <v>11030</v>
      </c>
      <c r="C9" s="249">
        <v>2371</v>
      </c>
      <c r="D9" s="249">
        <v>4637</v>
      </c>
      <c r="E9" s="249">
        <v>807</v>
      </c>
      <c r="F9" s="249">
        <v>2328</v>
      </c>
      <c r="G9" s="249">
        <v>887</v>
      </c>
      <c r="H9" s="15"/>
      <c r="I9" s="3"/>
    </row>
    <row r="10" spans="1:9" ht="15">
      <c r="A10" s="1" t="s">
        <v>31</v>
      </c>
      <c r="B10" s="249">
        <v>304473</v>
      </c>
      <c r="C10" s="249">
        <v>151989</v>
      </c>
      <c r="D10" s="249">
        <v>110439</v>
      </c>
      <c r="E10" s="249">
        <v>19230</v>
      </c>
      <c r="F10" s="249">
        <v>17633</v>
      </c>
      <c r="G10" s="249">
        <v>5182</v>
      </c>
      <c r="H10" s="15"/>
      <c r="I10" s="3"/>
    </row>
    <row r="11" spans="1:9" ht="15">
      <c r="A11" s="1" t="s">
        <v>32</v>
      </c>
      <c r="B11" s="249">
        <v>492486</v>
      </c>
      <c r="C11" s="249">
        <v>181101</v>
      </c>
      <c r="D11" s="249">
        <v>179682</v>
      </c>
      <c r="E11" s="249">
        <v>31688</v>
      </c>
      <c r="F11" s="249">
        <v>75290</v>
      </c>
      <c r="G11" s="249">
        <v>24725</v>
      </c>
      <c r="H11" s="15"/>
      <c r="I11" s="3"/>
    </row>
    <row r="12" spans="1:9" ht="15">
      <c r="A12" s="1" t="s">
        <v>33</v>
      </c>
      <c r="B12" s="249">
        <v>119181</v>
      </c>
      <c r="C12" s="249">
        <v>47206</v>
      </c>
      <c r="D12" s="249">
        <v>47109</v>
      </c>
      <c r="E12" s="249">
        <v>11183</v>
      </c>
      <c r="F12" s="249">
        <v>7204</v>
      </c>
      <c r="G12" s="249">
        <v>6480</v>
      </c>
      <c r="H12" s="15"/>
      <c r="I12" s="3"/>
    </row>
    <row r="13" spans="1:9" ht="15">
      <c r="A13" s="1" t="s">
        <v>34</v>
      </c>
      <c r="B13" s="249">
        <v>47902</v>
      </c>
      <c r="C13" s="249">
        <v>10527</v>
      </c>
      <c r="D13" s="249">
        <v>14404</v>
      </c>
      <c r="E13" s="249">
        <v>4294</v>
      </c>
      <c r="F13" s="249">
        <v>12740</v>
      </c>
      <c r="G13" s="249">
        <v>5937</v>
      </c>
      <c r="H13" s="15"/>
      <c r="I13" s="3"/>
    </row>
    <row r="14" spans="1:9" ht="15">
      <c r="A14" s="1" t="s">
        <v>35</v>
      </c>
      <c r="B14" s="249">
        <v>14031</v>
      </c>
      <c r="C14" s="249">
        <v>0</v>
      </c>
      <c r="D14" s="249">
        <v>2412</v>
      </c>
      <c r="E14" s="249">
        <v>790</v>
      </c>
      <c r="F14" s="249">
        <v>4315</v>
      </c>
      <c r="G14" s="249">
        <v>6514</v>
      </c>
      <c r="H14" s="15"/>
      <c r="I14" s="3"/>
    </row>
    <row r="15" spans="1:9" ht="18.75" customHeight="1">
      <c r="A15" s="1" t="s">
        <v>36</v>
      </c>
      <c r="B15" s="249">
        <v>21545</v>
      </c>
      <c r="C15" s="249">
        <v>0</v>
      </c>
      <c r="D15" s="249">
        <v>1723</v>
      </c>
      <c r="E15" s="249">
        <v>2201</v>
      </c>
      <c r="F15" s="249">
        <v>2583</v>
      </c>
      <c r="G15" s="249">
        <v>15038</v>
      </c>
      <c r="H15" s="15"/>
      <c r="I15" s="3"/>
    </row>
    <row r="16" spans="1:9" ht="15">
      <c r="A16" s="1" t="s">
        <v>37</v>
      </c>
      <c r="B16" s="249">
        <v>2595</v>
      </c>
      <c r="C16" s="249">
        <v>1215</v>
      </c>
      <c r="D16" s="249">
        <v>151</v>
      </c>
      <c r="E16" s="249">
        <v>202</v>
      </c>
      <c r="F16" s="249">
        <v>443</v>
      </c>
      <c r="G16" s="249">
        <v>584</v>
      </c>
      <c r="H16" s="15"/>
      <c r="I16" s="3"/>
    </row>
    <row r="17" spans="1:9" ht="15">
      <c r="A17" s="1" t="s">
        <v>0</v>
      </c>
      <c r="B17" s="249">
        <v>25407</v>
      </c>
      <c r="C17" s="249">
        <v>2249</v>
      </c>
      <c r="D17" s="249">
        <v>2712</v>
      </c>
      <c r="E17" s="249">
        <v>1072</v>
      </c>
      <c r="F17" s="249">
        <v>8104</v>
      </c>
      <c r="G17" s="249">
        <v>11269</v>
      </c>
      <c r="H17" s="15"/>
      <c r="I17" s="3"/>
    </row>
    <row r="18" spans="1:9" ht="15">
      <c r="A18" s="1" t="s">
        <v>1</v>
      </c>
      <c r="B18" s="249">
        <v>30247</v>
      </c>
      <c r="C18" s="249">
        <v>7134</v>
      </c>
      <c r="D18" s="249">
        <v>7775</v>
      </c>
      <c r="E18" s="249">
        <v>2388</v>
      </c>
      <c r="F18" s="249">
        <v>8163</v>
      </c>
      <c r="G18" s="249">
        <v>4786</v>
      </c>
      <c r="H18" s="15"/>
      <c r="I18" s="3"/>
    </row>
    <row r="19" spans="1:9" ht="15">
      <c r="A19" s="1" t="s">
        <v>2</v>
      </c>
      <c r="B19" s="249">
        <v>71556</v>
      </c>
      <c r="C19" s="249">
        <v>9567</v>
      </c>
      <c r="D19" s="249">
        <v>11574</v>
      </c>
      <c r="E19" s="249">
        <v>5809</v>
      </c>
      <c r="F19" s="249">
        <v>17052</v>
      </c>
      <c r="G19" s="249">
        <v>27554</v>
      </c>
      <c r="H19" s="15"/>
      <c r="I19" s="3"/>
    </row>
    <row r="20" spans="1:9" ht="15">
      <c r="A20" s="1" t="s">
        <v>3</v>
      </c>
      <c r="B20" s="249">
        <v>116713</v>
      </c>
      <c r="C20" s="249">
        <v>8120</v>
      </c>
      <c r="D20" s="249">
        <v>4492</v>
      </c>
      <c r="E20" s="249">
        <v>3305</v>
      </c>
      <c r="F20" s="249">
        <v>48096</v>
      </c>
      <c r="G20" s="249">
        <v>52700</v>
      </c>
      <c r="H20" s="15"/>
      <c r="I20" s="3"/>
    </row>
    <row r="21" spans="1:9" ht="15">
      <c r="A21" s="1" t="s">
        <v>4</v>
      </c>
      <c r="B21" s="249">
        <v>52794</v>
      </c>
      <c r="C21" s="249">
        <v>5612</v>
      </c>
      <c r="D21" s="249">
        <v>6763</v>
      </c>
      <c r="E21" s="249">
        <v>1851</v>
      </c>
      <c r="F21" s="249">
        <v>11065</v>
      </c>
      <c r="G21" s="249">
        <v>27504</v>
      </c>
      <c r="H21" s="15"/>
      <c r="I21" s="3"/>
    </row>
    <row r="22" spans="1:9" ht="15">
      <c r="A22" s="1" t="s">
        <v>5</v>
      </c>
      <c r="B22" s="249">
        <v>14344</v>
      </c>
      <c r="C22" s="249">
        <v>3154</v>
      </c>
      <c r="D22" s="249">
        <v>4199</v>
      </c>
      <c r="E22" s="249">
        <v>956</v>
      </c>
      <c r="F22" s="249">
        <v>4380</v>
      </c>
      <c r="G22" s="249">
        <v>1655</v>
      </c>
      <c r="H22" s="15"/>
      <c r="I22" s="3"/>
    </row>
    <row r="23" spans="1:9" ht="15">
      <c r="A23" s="1" t="s">
        <v>6</v>
      </c>
      <c r="B23" s="249">
        <v>62292</v>
      </c>
      <c r="C23" s="249">
        <v>28372</v>
      </c>
      <c r="D23" s="249">
        <v>21852</v>
      </c>
      <c r="E23" s="249">
        <v>6060</v>
      </c>
      <c r="F23" s="249">
        <v>4141</v>
      </c>
      <c r="G23" s="249">
        <v>1866</v>
      </c>
      <c r="H23" s="15"/>
      <c r="I23" s="3"/>
    </row>
    <row r="24" spans="1:9" ht="15">
      <c r="A24" s="1" t="s">
        <v>7</v>
      </c>
      <c r="B24" s="249">
        <v>202632</v>
      </c>
      <c r="C24" s="249">
        <v>94196</v>
      </c>
      <c r="D24" s="249">
        <v>89834</v>
      </c>
      <c r="E24" s="249">
        <v>12021</v>
      </c>
      <c r="F24" s="249">
        <v>5963</v>
      </c>
      <c r="G24" s="249">
        <v>618</v>
      </c>
      <c r="H24" s="15"/>
      <c r="I24" s="3"/>
    </row>
    <row r="25" spans="1:9" ht="15">
      <c r="A25" s="1" t="s">
        <v>8</v>
      </c>
      <c r="B25" s="249">
        <v>16354</v>
      </c>
      <c r="C25" s="249">
        <v>1404</v>
      </c>
      <c r="D25" s="249">
        <v>4520</v>
      </c>
      <c r="E25" s="249">
        <v>548</v>
      </c>
      <c r="F25" s="249">
        <v>2355</v>
      </c>
      <c r="G25" s="249">
        <v>7528</v>
      </c>
      <c r="H25" s="15"/>
      <c r="I25" s="3"/>
    </row>
    <row r="26" spans="1:9" ht="8.25" customHeight="1">
      <c r="A26" s="32"/>
      <c r="B26" s="271"/>
      <c r="C26" s="271"/>
      <c r="D26" s="271"/>
      <c r="E26" s="271"/>
      <c r="F26" s="271"/>
      <c r="G26" s="271"/>
      <c r="H26" s="41"/>
      <c r="I26" s="3"/>
    </row>
    <row r="27" spans="1:9" ht="5.25" customHeight="1">
      <c r="A27" s="12"/>
      <c r="B27" s="272"/>
      <c r="C27" s="272"/>
      <c r="D27" s="272"/>
      <c r="E27" s="272"/>
      <c r="F27" s="272"/>
      <c r="G27" s="272"/>
      <c r="H27" s="90"/>
      <c r="I27" s="2"/>
    </row>
    <row r="28" spans="1:9" ht="15.75" customHeight="1">
      <c r="A28" s="1" t="s">
        <v>74</v>
      </c>
      <c r="B28" s="273">
        <v>1690031</v>
      </c>
      <c r="C28" s="273">
        <v>789020</v>
      </c>
      <c r="D28" s="273">
        <v>532465</v>
      </c>
      <c r="E28" s="273">
        <v>89671</v>
      </c>
      <c r="F28" s="273">
        <v>149574</v>
      </c>
      <c r="G28" s="273">
        <v>129301</v>
      </c>
      <c r="H28" s="15"/>
      <c r="I28" s="3"/>
    </row>
    <row r="29" spans="2:8" ht="8.25" customHeight="1">
      <c r="B29" s="270"/>
      <c r="C29" s="270"/>
      <c r="D29" s="270"/>
      <c r="E29" s="270"/>
      <c r="F29" s="270"/>
      <c r="G29" s="270"/>
      <c r="H29" s="8"/>
    </row>
    <row r="30" spans="1:9" ht="15">
      <c r="A30" s="1" t="s">
        <v>567</v>
      </c>
      <c r="B30" s="249">
        <v>513740</v>
      </c>
      <c r="C30" s="249">
        <v>348017</v>
      </c>
      <c r="D30" s="249">
        <v>140672</v>
      </c>
      <c r="E30" s="249">
        <v>12307</v>
      </c>
      <c r="F30" s="249">
        <v>9610</v>
      </c>
      <c r="G30" s="249">
        <v>3134</v>
      </c>
      <c r="H30" s="15"/>
      <c r="I30" s="3"/>
    </row>
    <row r="31" spans="1:9" ht="15">
      <c r="A31" s="1" t="s">
        <v>568</v>
      </c>
      <c r="B31" s="249">
        <v>49756</v>
      </c>
      <c r="C31" s="249">
        <v>34429</v>
      </c>
      <c r="D31" s="249">
        <v>10020</v>
      </c>
      <c r="E31" s="249">
        <v>2642</v>
      </c>
      <c r="F31" s="249">
        <v>2003</v>
      </c>
      <c r="G31" s="249">
        <v>662</v>
      </c>
      <c r="H31" s="15"/>
      <c r="I31" s="3"/>
    </row>
    <row r="32" spans="1:9" ht="15">
      <c r="A32" s="1" t="s">
        <v>569</v>
      </c>
      <c r="B32" s="249">
        <v>109269</v>
      </c>
      <c r="C32" s="249">
        <v>47014</v>
      </c>
      <c r="D32" s="249">
        <v>44589</v>
      </c>
      <c r="E32" s="249">
        <v>6556</v>
      </c>
      <c r="F32" s="249">
        <v>7792</v>
      </c>
      <c r="G32" s="249">
        <v>3317</v>
      </c>
      <c r="H32" s="15"/>
      <c r="I32" s="3"/>
    </row>
    <row r="33" spans="1:9" ht="15">
      <c r="A33" s="1" t="s">
        <v>570</v>
      </c>
      <c r="B33" s="249">
        <v>8499</v>
      </c>
      <c r="C33" s="249">
        <v>1025</v>
      </c>
      <c r="D33" s="249">
        <v>1573</v>
      </c>
      <c r="E33" s="249">
        <v>766</v>
      </c>
      <c r="F33" s="249">
        <v>3425</v>
      </c>
      <c r="G33" s="249">
        <v>1710</v>
      </c>
      <c r="H33" s="15"/>
      <c r="I33" s="3"/>
    </row>
    <row r="34" spans="1:9" ht="15">
      <c r="A34" s="1" t="s">
        <v>571</v>
      </c>
      <c r="B34" s="249">
        <v>7442</v>
      </c>
      <c r="C34" s="249">
        <v>1589</v>
      </c>
      <c r="D34" s="249">
        <v>2801</v>
      </c>
      <c r="E34" s="249">
        <v>807</v>
      </c>
      <c r="F34" s="249">
        <v>1619</v>
      </c>
      <c r="G34" s="249">
        <v>627</v>
      </c>
      <c r="H34" s="15"/>
      <c r="I34" s="3"/>
    </row>
    <row r="35" spans="1:9" ht="15">
      <c r="A35" s="1" t="s">
        <v>572</v>
      </c>
      <c r="B35" s="249">
        <v>270355</v>
      </c>
      <c r="C35" s="249">
        <v>132329</v>
      </c>
      <c r="D35" s="249">
        <v>101073</v>
      </c>
      <c r="E35" s="249">
        <v>17256</v>
      </c>
      <c r="F35" s="249">
        <v>15551</v>
      </c>
      <c r="G35" s="249">
        <v>4146</v>
      </c>
      <c r="H35" s="15"/>
      <c r="I35" s="3"/>
    </row>
    <row r="36" spans="1:9" ht="15">
      <c r="A36" s="1" t="s">
        <v>573</v>
      </c>
      <c r="B36" s="249">
        <v>239626</v>
      </c>
      <c r="C36" s="249">
        <v>87406</v>
      </c>
      <c r="D36" s="249">
        <v>92482</v>
      </c>
      <c r="E36" s="249">
        <v>16290</v>
      </c>
      <c r="F36" s="249">
        <v>30422</v>
      </c>
      <c r="G36" s="249">
        <v>13026</v>
      </c>
      <c r="H36" s="15"/>
      <c r="I36" s="3"/>
    </row>
    <row r="37" spans="1:9" ht="15">
      <c r="A37" s="1" t="s">
        <v>574</v>
      </c>
      <c r="B37" s="249">
        <v>115770</v>
      </c>
      <c r="C37" s="249">
        <v>46791</v>
      </c>
      <c r="D37" s="249">
        <v>47109</v>
      </c>
      <c r="E37" s="249">
        <v>11183</v>
      </c>
      <c r="F37" s="249">
        <v>6763</v>
      </c>
      <c r="G37" s="249">
        <v>3925</v>
      </c>
      <c r="H37" s="15"/>
      <c r="I37" s="3"/>
    </row>
    <row r="38" spans="1:9" ht="15">
      <c r="A38" s="1" t="s">
        <v>575</v>
      </c>
      <c r="B38" s="249">
        <v>26125</v>
      </c>
      <c r="C38" s="249">
        <v>5950</v>
      </c>
      <c r="D38" s="249">
        <v>7937</v>
      </c>
      <c r="E38" s="249">
        <v>1076</v>
      </c>
      <c r="F38" s="249">
        <v>6529</v>
      </c>
      <c r="G38" s="249">
        <v>4635</v>
      </c>
      <c r="H38" s="15"/>
      <c r="I38" s="3"/>
    </row>
    <row r="39" spans="1:9" ht="15">
      <c r="A39" s="1" t="s">
        <v>586</v>
      </c>
      <c r="B39" s="249">
        <v>9066</v>
      </c>
      <c r="C39" s="249">
        <v>0</v>
      </c>
      <c r="D39" s="249">
        <v>1899</v>
      </c>
      <c r="E39" s="249">
        <v>350</v>
      </c>
      <c r="F39" s="249">
        <v>2331</v>
      </c>
      <c r="G39" s="249">
        <v>4487</v>
      </c>
      <c r="H39" s="15"/>
      <c r="I39" s="3"/>
    </row>
    <row r="40" spans="1:9" ht="15">
      <c r="A40" s="1" t="s">
        <v>576</v>
      </c>
      <c r="B40" s="249">
        <v>13318</v>
      </c>
      <c r="C40" s="249">
        <v>0</v>
      </c>
      <c r="D40" s="249">
        <v>1723</v>
      </c>
      <c r="E40" s="249">
        <v>1068</v>
      </c>
      <c r="F40" s="249">
        <v>1616</v>
      </c>
      <c r="G40" s="249">
        <v>8911</v>
      </c>
      <c r="H40" s="15"/>
      <c r="I40" s="3"/>
    </row>
    <row r="41" spans="1:9" ht="15">
      <c r="A41" s="1" t="s">
        <v>578</v>
      </c>
      <c r="B41" s="249">
        <v>1349</v>
      </c>
      <c r="C41" s="249">
        <v>554</v>
      </c>
      <c r="D41" s="249">
        <v>151</v>
      </c>
      <c r="E41" s="249">
        <v>202</v>
      </c>
      <c r="F41" s="249">
        <v>443</v>
      </c>
      <c r="G41" s="249">
        <v>0</v>
      </c>
      <c r="H41" s="15"/>
      <c r="I41" s="3"/>
    </row>
    <row r="42" spans="1:9" ht="15">
      <c r="A42" s="1" t="s">
        <v>579</v>
      </c>
      <c r="B42" s="249">
        <v>18408</v>
      </c>
      <c r="C42" s="249">
        <v>2060</v>
      </c>
      <c r="D42" s="249">
        <v>2416</v>
      </c>
      <c r="E42" s="249">
        <v>972</v>
      </c>
      <c r="F42" s="249">
        <v>4232</v>
      </c>
      <c r="G42" s="249">
        <v>8729</v>
      </c>
      <c r="H42" s="15"/>
      <c r="I42" s="3"/>
    </row>
    <row r="43" spans="1:9" ht="15">
      <c r="A43" s="1" t="s">
        <v>580</v>
      </c>
      <c r="B43" s="249">
        <v>20299</v>
      </c>
      <c r="C43" s="249">
        <v>4103</v>
      </c>
      <c r="D43" s="249">
        <v>6823</v>
      </c>
      <c r="E43" s="249">
        <v>1398</v>
      </c>
      <c r="F43" s="249">
        <v>4966</v>
      </c>
      <c r="G43" s="249">
        <v>3008</v>
      </c>
      <c r="H43" s="15"/>
      <c r="I43" s="3"/>
    </row>
    <row r="44" spans="1:9" ht="15">
      <c r="A44" s="1" t="s">
        <v>581</v>
      </c>
      <c r="B44" s="249">
        <v>53100</v>
      </c>
      <c r="C44" s="249">
        <v>4302</v>
      </c>
      <c r="D44" s="249">
        <v>10872</v>
      </c>
      <c r="E44" s="249">
        <v>5435</v>
      </c>
      <c r="F44" s="249">
        <v>15470</v>
      </c>
      <c r="G44" s="249">
        <v>17019</v>
      </c>
      <c r="H44" s="15"/>
      <c r="I44" s="3"/>
    </row>
    <row r="45" spans="1:9" ht="15">
      <c r="A45" s="1" t="s">
        <v>582</v>
      </c>
      <c r="B45" s="249">
        <v>68055</v>
      </c>
      <c r="C45" s="249">
        <v>5362</v>
      </c>
      <c r="D45" s="249">
        <v>3824</v>
      </c>
      <c r="E45" s="249">
        <v>1653</v>
      </c>
      <c r="F45" s="249">
        <v>23578</v>
      </c>
      <c r="G45" s="249">
        <v>33637</v>
      </c>
      <c r="H45" s="15"/>
      <c r="I45" s="3"/>
    </row>
    <row r="46" spans="1:9" ht="15">
      <c r="A46" s="1" t="s">
        <v>583</v>
      </c>
      <c r="B46" s="249">
        <v>24634</v>
      </c>
      <c r="C46" s="249">
        <v>2204</v>
      </c>
      <c r="D46" s="249">
        <v>4526</v>
      </c>
      <c r="E46" s="249">
        <v>1549</v>
      </c>
      <c r="F46" s="249">
        <v>4907</v>
      </c>
      <c r="G46" s="249">
        <v>11448</v>
      </c>
      <c r="H46" s="15"/>
      <c r="I46" s="3"/>
    </row>
    <row r="47" spans="1:9" ht="15">
      <c r="A47" s="1" t="s">
        <v>584</v>
      </c>
      <c r="B47" s="249">
        <v>6754</v>
      </c>
      <c r="C47" s="249">
        <v>358</v>
      </c>
      <c r="D47" s="249">
        <v>1827</v>
      </c>
      <c r="E47" s="249">
        <v>956</v>
      </c>
      <c r="F47" s="249">
        <v>2461</v>
      </c>
      <c r="G47" s="249">
        <v>1152</v>
      </c>
      <c r="H47" s="15"/>
      <c r="I47" s="3"/>
    </row>
    <row r="48" spans="1:9" ht="15">
      <c r="A48" s="1" t="s">
        <v>591</v>
      </c>
      <c r="B48" s="249">
        <v>40597</v>
      </c>
      <c r="C48" s="249">
        <v>20311</v>
      </c>
      <c r="D48" s="249">
        <v>14884</v>
      </c>
      <c r="E48" s="249">
        <v>2212</v>
      </c>
      <c r="F48" s="249">
        <v>2297</v>
      </c>
      <c r="G48" s="249">
        <v>894</v>
      </c>
      <c r="H48" s="15"/>
      <c r="I48" s="3"/>
    </row>
    <row r="49" spans="1:9" ht="15">
      <c r="A49" s="1" t="s">
        <v>585</v>
      </c>
      <c r="B49" s="249">
        <v>83390</v>
      </c>
      <c r="C49" s="249">
        <v>44911</v>
      </c>
      <c r="D49" s="249">
        <v>32356</v>
      </c>
      <c r="E49" s="249">
        <v>4483</v>
      </c>
      <c r="F49" s="249">
        <v>1204</v>
      </c>
      <c r="G49" s="249">
        <v>437</v>
      </c>
      <c r="H49" s="15"/>
      <c r="I49" s="3"/>
    </row>
    <row r="50" spans="2:9" ht="6" customHeight="1">
      <c r="B50" s="270"/>
      <c r="C50" s="270"/>
      <c r="D50" s="270"/>
      <c r="E50" s="270"/>
      <c r="F50" s="270"/>
      <c r="G50" s="270"/>
      <c r="H50" s="3"/>
      <c r="I50" s="3"/>
    </row>
    <row r="51" spans="1:9" ht="6.75" customHeight="1">
      <c r="A51" s="2"/>
      <c r="B51" s="274"/>
      <c r="C51" s="274"/>
      <c r="D51" s="274"/>
      <c r="E51" s="274"/>
      <c r="F51" s="274"/>
      <c r="G51" s="274"/>
      <c r="H51" s="2"/>
      <c r="I51" s="2"/>
    </row>
    <row r="52" spans="1:9" ht="15">
      <c r="A52" s="1" t="s">
        <v>75</v>
      </c>
      <c r="B52" s="273">
        <v>1269934</v>
      </c>
      <c r="C52" s="273">
        <v>643159</v>
      </c>
      <c r="D52" s="273">
        <v>372800</v>
      </c>
      <c r="E52" s="273">
        <v>54839</v>
      </c>
      <c r="F52" s="273">
        <v>115323</v>
      </c>
      <c r="G52" s="273">
        <v>83812</v>
      </c>
      <c r="H52" s="15"/>
      <c r="I52" s="3"/>
    </row>
    <row r="53" spans="2:8" ht="6.75" customHeight="1">
      <c r="B53" s="270"/>
      <c r="C53" s="270"/>
      <c r="D53" s="270"/>
      <c r="E53" s="270"/>
      <c r="F53" s="270"/>
      <c r="G53" s="270"/>
      <c r="H53" s="8"/>
    </row>
    <row r="54" spans="1:9" ht="15">
      <c r="A54" s="1" t="s">
        <v>25</v>
      </c>
      <c r="B54" s="249">
        <v>596872</v>
      </c>
      <c r="C54" s="249">
        <v>423351</v>
      </c>
      <c r="D54" s="249">
        <v>157973</v>
      </c>
      <c r="E54" s="249">
        <v>9913</v>
      </c>
      <c r="F54" s="249">
        <v>4923</v>
      </c>
      <c r="G54" s="249">
        <v>712</v>
      </c>
      <c r="H54" s="15"/>
      <c r="I54" s="3"/>
    </row>
    <row r="55" spans="1:9" ht="15">
      <c r="A55" s="1" t="s">
        <v>26</v>
      </c>
      <c r="B55" s="249">
        <v>4862</v>
      </c>
      <c r="C55" s="249">
        <v>3239</v>
      </c>
      <c r="D55" s="249">
        <v>1181</v>
      </c>
      <c r="E55" s="249">
        <v>345</v>
      </c>
      <c r="F55" s="249">
        <v>97</v>
      </c>
      <c r="G55" s="249">
        <v>0</v>
      </c>
      <c r="H55" s="15"/>
      <c r="I55" s="3"/>
    </row>
    <row r="56" spans="1:9" ht="15">
      <c r="A56" s="1" t="s">
        <v>28</v>
      </c>
      <c r="B56" s="249">
        <v>70657</v>
      </c>
      <c r="C56" s="249">
        <v>20887</v>
      </c>
      <c r="D56" s="249">
        <v>34979</v>
      </c>
      <c r="E56" s="249">
        <v>7578</v>
      </c>
      <c r="F56" s="249">
        <v>4905</v>
      </c>
      <c r="G56" s="249">
        <v>2308</v>
      </c>
      <c r="H56" s="15"/>
      <c r="I56" s="3"/>
    </row>
    <row r="57" spans="1:9" ht="15">
      <c r="A57" s="1" t="s">
        <v>29</v>
      </c>
      <c r="B57" s="249">
        <v>728</v>
      </c>
      <c r="C57" s="249">
        <v>0</v>
      </c>
      <c r="D57" s="249">
        <v>0</v>
      </c>
      <c r="E57" s="249">
        <v>0</v>
      </c>
      <c r="F57" s="249">
        <v>284</v>
      </c>
      <c r="G57" s="249">
        <v>444</v>
      </c>
      <c r="H57" s="15"/>
      <c r="I57" s="3"/>
    </row>
    <row r="58" spans="1:9" ht="15">
      <c r="A58" s="1" t="s">
        <v>30</v>
      </c>
      <c r="B58" s="249">
        <v>3588</v>
      </c>
      <c r="C58" s="249">
        <v>782</v>
      </c>
      <c r="D58" s="249">
        <v>1836</v>
      </c>
      <c r="E58" s="249">
        <v>0</v>
      </c>
      <c r="F58" s="249">
        <v>709</v>
      </c>
      <c r="G58" s="249">
        <v>261</v>
      </c>
      <c r="H58" s="15"/>
      <c r="I58" s="3"/>
    </row>
    <row r="59" spans="1:9" ht="15">
      <c r="A59" s="1" t="s">
        <v>31</v>
      </c>
      <c r="B59" s="249">
        <v>34118</v>
      </c>
      <c r="C59" s="249">
        <v>19660</v>
      </c>
      <c r="D59" s="249">
        <v>9365</v>
      </c>
      <c r="E59" s="249">
        <v>1975</v>
      </c>
      <c r="F59" s="249">
        <v>2081</v>
      </c>
      <c r="G59" s="249">
        <v>1036</v>
      </c>
      <c r="H59" s="15"/>
      <c r="I59" s="3"/>
    </row>
    <row r="60" spans="1:9" ht="15">
      <c r="A60" s="1" t="s">
        <v>32</v>
      </c>
      <c r="B60" s="249">
        <v>252860</v>
      </c>
      <c r="C60" s="249">
        <v>93695</v>
      </c>
      <c r="D60" s="249">
        <v>87201</v>
      </c>
      <c r="E60" s="249">
        <v>15398</v>
      </c>
      <c r="F60" s="249">
        <v>44868</v>
      </c>
      <c r="G60" s="249">
        <v>11698</v>
      </c>
      <c r="H60" s="15"/>
      <c r="I60" s="3"/>
    </row>
    <row r="61" spans="1:9" ht="15">
      <c r="A61" s="1" t="s">
        <v>33</v>
      </c>
      <c r="B61" s="249">
        <v>3411</v>
      </c>
      <c r="C61" s="249">
        <v>415</v>
      </c>
      <c r="D61" s="249">
        <v>0</v>
      </c>
      <c r="E61" s="249">
        <v>0</v>
      </c>
      <c r="F61" s="249">
        <v>441</v>
      </c>
      <c r="G61" s="249">
        <v>2555</v>
      </c>
      <c r="H61" s="15"/>
      <c r="I61" s="3"/>
    </row>
    <row r="62" spans="1:9" ht="15">
      <c r="A62" s="1" t="s">
        <v>34</v>
      </c>
      <c r="B62" s="249">
        <v>21777</v>
      </c>
      <c r="C62" s="249">
        <v>4577</v>
      </c>
      <c r="D62" s="249">
        <v>6467</v>
      </c>
      <c r="E62" s="249">
        <v>3218</v>
      </c>
      <c r="F62" s="249">
        <v>6212</v>
      </c>
      <c r="G62" s="249">
        <v>1302</v>
      </c>
      <c r="H62" s="15"/>
      <c r="I62" s="3"/>
    </row>
    <row r="63" spans="1:9" ht="15">
      <c r="A63" s="1" t="s">
        <v>35</v>
      </c>
      <c r="B63" s="249">
        <v>4965</v>
      </c>
      <c r="C63" s="249">
        <v>0</v>
      </c>
      <c r="D63" s="249">
        <v>513</v>
      </c>
      <c r="E63" s="249">
        <v>441</v>
      </c>
      <c r="F63" s="249">
        <v>1984</v>
      </c>
      <c r="G63" s="249">
        <v>2027</v>
      </c>
      <c r="H63" s="15"/>
      <c r="I63" s="3"/>
    </row>
    <row r="64" spans="1:9" ht="15">
      <c r="A64" s="1" t="s">
        <v>36</v>
      </c>
      <c r="B64" s="249">
        <v>8227</v>
      </c>
      <c r="C64" s="249">
        <v>0</v>
      </c>
      <c r="D64" s="249">
        <v>0</v>
      </c>
      <c r="E64" s="249">
        <v>1133</v>
      </c>
      <c r="F64" s="249">
        <v>967</v>
      </c>
      <c r="G64" s="249">
        <v>6127</v>
      </c>
      <c r="H64" s="15"/>
      <c r="I64" s="3"/>
    </row>
    <row r="65" spans="1:9" ht="15">
      <c r="A65" s="8" t="s">
        <v>37</v>
      </c>
      <c r="B65" s="249">
        <v>1246</v>
      </c>
      <c r="C65" s="249">
        <v>662</v>
      </c>
      <c r="D65" s="249">
        <v>0</v>
      </c>
      <c r="E65" s="249">
        <v>0</v>
      </c>
      <c r="F65" s="249">
        <v>0</v>
      </c>
      <c r="G65" s="249">
        <v>584</v>
      </c>
      <c r="H65" s="15"/>
      <c r="I65" s="3"/>
    </row>
    <row r="66" spans="1:9" ht="15">
      <c r="A66" s="1" t="s">
        <v>0</v>
      </c>
      <c r="B66" s="249">
        <v>6999</v>
      </c>
      <c r="C66" s="249">
        <v>189</v>
      </c>
      <c r="D66" s="249">
        <v>296</v>
      </c>
      <c r="E66" s="249">
        <v>100</v>
      </c>
      <c r="F66" s="249">
        <v>3873</v>
      </c>
      <c r="G66" s="249">
        <v>2540</v>
      </c>
      <c r="H66" s="15"/>
      <c r="I66" s="3"/>
    </row>
    <row r="67" spans="1:9" ht="15">
      <c r="A67" s="1" t="s">
        <v>1</v>
      </c>
      <c r="B67" s="249">
        <v>9948</v>
      </c>
      <c r="C67" s="249">
        <v>3031</v>
      </c>
      <c r="D67" s="249">
        <v>952</v>
      </c>
      <c r="E67" s="249">
        <v>990</v>
      </c>
      <c r="F67" s="249">
        <v>3198</v>
      </c>
      <c r="G67" s="249">
        <v>1778</v>
      </c>
      <c r="H67" s="15"/>
      <c r="I67" s="3"/>
    </row>
    <row r="68" spans="1:9" ht="15">
      <c r="A68" s="1" t="s">
        <v>2</v>
      </c>
      <c r="B68" s="249">
        <v>18457</v>
      </c>
      <c r="C68" s="249">
        <v>5265</v>
      </c>
      <c r="D68" s="249">
        <v>702</v>
      </c>
      <c r="E68" s="249">
        <v>373</v>
      </c>
      <c r="F68" s="249">
        <v>1582</v>
      </c>
      <c r="G68" s="249">
        <v>10535</v>
      </c>
      <c r="H68" s="15"/>
      <c r="I68" s="3"/>
    </row>
    <row r="69" spans="1:9" ht="15">
      <c r="A69" s="1" t="s">
        <v>3</v>
      </c>
      <c r="B69" s="249">
        <v>48658</v>
      </c>
      <c r="C69" s="249">
        <v>2758</v>
      </c>
      <c r="D69" s="249">
        <v>668</v>
      </c>
      <c r="E69" s="249">
        <v>1651</v>
      </c>
      <c r="F69" s="249">
        <v>24518</v>
      </c>
      <c r="G69" s="249">
        <v>19063</v>
      </c>
      <c r="H69" s="15"/>
      <c r="I69" s="3"/>
    </row>
    <row r="70" spans="1:9" ht="15">
      <c r="A70" s="1" t="s">
        <v>4</v>
      </c>
      <c r="B70" s="249">
        <v>28160</v>
      </c>
      <c r="C70" s="249">
        <v>3408</v>
      </c>
      <c r="D70" s="249">
        <v>2237</v>
      </c>
      <c r="E70" s="249">
        <v>301</v>
      </c>
      <c r="F70" s="249">
        <v>6158</v>
      </c>
      <c r="G70" s="249">
        <v>16057</v>
      </c>
      <c r="H70" s="15"/>
      <c r="I70" s="3"/>
    </row>
    <row r="71" spans="1:9" ht="15">
      <c r="A71" s="1" t="s">
        <v>5</v>
      </c>
      <c r="B71" s="249">
        <v>7589</v>
      </c>
      <c r="C71" s="249">
        <v>2796</v>
      </c>
      <c r="D71" s="249">
        <v>2372</v>
      </c>
      <c r="E71" s="249">
        <v>0</v>
      </c>
      <c r="F71" s="249">
        <v>1919</v>
      </c>
      <c r="G71" s="249">
        <v>503</v>
      </c>
      <c r="H71" s="15"/>
      <c r="I71" s="3"/>
    </row>
    <row r="72" spans="1:9" ht="15">
      <c r="A72" s="1" t="s">
        <v>6</v>
      </c>
      <c r="B72" s="249">
        <v>21695</v>
      </c>
      <c r="C72" s="249">
        <v>8061</v>
      </c>
      <c r="D72" s="249">
        <v>6969</v>
      </c>
      <c r="E72" s="249">
        <v>3848</v>
      </c>
      <c r="F72" s="249">
        <v>1845</v>
      </c>
      <c r="G72" s="249">
        <v>973</v>
      </c>
      <c r="H72" s="15"/>
      <c r="I72" s="3"/>
    </row>
    <row r="73" spans="1:9" ht="15">
      <c r="A73" s="1" t="s">
        <v>7</v>
      </c>
      <c r="B73" s="249">
        <v>119242</v>
      </c>
      <c r="C73" s="249">
        <v>49285</v>
      </c>
      <c r="D73" s="249">
        <v>57478</v>
      </c>
      <c r="E73" s="249">
        <v>7538</v>
      </c>
      <c r="F73" s="249">
        <v>4759</v>
      </c>
      <c r="G73" s="249">
        <v>181</v>
      </c>
      <c r="H73" s="15"/>
      <c r="I73" s="3"/>
    </row>
    <row r="74" spans="1:9" ht="15">
      <c r="A74" s="1" t="s">
        <v>8</v>
      </c>
      <c r="B74" s="249">
        <v>5875</v>
      </c>
      <c r="C74" s="249">
        <v>1097</v>
      </c>
      <c r="D74" s="249">
        <v>1611</v>
      </c>
      <c r="E74" s="249">
        <v>38</v>
      </c>
      <c r="F74" s="249">
        <v>0</v>
      </c>
      <c r="G74" s="249">
        <v>3129</v>
      </c>
      <c r="H74" s="15"/>
      <c r="I74" s="3"/>
    </row>
    <row r="75" spans="1:9" ht="9.75" customHeight="1">
      <c r="A75" s="32"/>
      <c r="B75" s="33"/>
      <c r="C75" s="33"/>
      <c r="D75" s="33"/>
      <c r="E75" s="33"/>
      <c r="F75" s="33"/>
      <c r="G75" s="33"/>
      <c r="H75" s="33"/>
      <c r="I75" s="3"/>
    </row>
    <row r="79" spans="2:7" ht="15">
      <c r="B79" s="125"/>
      <c r="C79" s="125"/>
      <c r="D79" s="125"/>
      <c r="E79" s="125"/>
      <c r="F79" s="125"/>
      <c r="G79" s="125"/>
    </row>
    <row r="81" spans="2:7" ht="15">
      <c r="B81" s="125"/>
      <c r="C81" s="125"/>
      <c r="D81" s="125"/>
      <c r="E81" s="125"/>
      <c r="F81" s="125"/>
      <c r="G81" s="125"/>
    </row>
    <row r="82" spans="2:6" ht="15">
      <c r="B82" s="125"/>
      <c r="C82" s="125"/>
      <c r="D82" s="125"/>
      <c r="E82" s="125"/>
      <c r="F82" s="125"/>
    </row>
    <row r="83" spans="2:7" ht="15">
      <c r="B83" s="125"/>
      <c r="C83" s="125"/>
      <c r="D83" s="125"/>
      <c r="E83" s="125"/>
      <c r="F83" s="125"/>
      <c r="G83" s="125"/>
    </row>
    <row r="84" spans="3:6" ht="15">
      <c r="C84" s="125"/>
      <c r="D84" s="125"/>
      <c r="E84" s="125"/>
      <c r="F84" s="125"/>
    </row>
    <row r="85" spans="2:6" ht="15">
      <c r="B85" s="125"/>
      <c r="C85" s="125"/>
      <c r="D85" s="125"/>
      <c r="E85" s="125"/>
      <c r="F85" s="125"/>
    </row>
    <row r="86" spans="2:7" ht="15">
      <c r="B86" s="125"/>
      <c r="C86" s="125"/>
      <c r="D86" s="125"/>
      <c r="E86" s="125"/>
      <c r="F86" s="125"/>
      <c r="G86" s="125"/>
    </row>
    <row r="87" spans="2:7" ht="15">
      <c r="B87" s="125"/>
      <c r="C87" s="125"/>
      <c r="D87" s="125"/>
      <c r="E87" s="125"/>
      <c r="F87" s="125"/>
      <c r="G87" s="125"/>
    </row>
    <row r="88" spans="2:6" ht="15">
      <c r="B88" s="125"/>
      <c r="C88" s="125"/>
      <c r="D88" s="125"/>
      <c r="E88" s="125"/>
      <c r="F88" s="125"/>
    </row>
    <row r="89" spans="2:7" ht="15">
      <c r="B89" s="125"/>
      <c r="C89" s="125"/>
      <c r="D89" s="125"/>
      <c r="E89" s="125"/>
      <c r="F89" s="125"/>
      <c r="G89" s="125"/>
    </row>
    <row r="90" spans="2:7" ht="15">
      <c r="B90" s="125"/>
      <c r="C90" s="125"/>
      <c r="D90" s="125"/>
      <c r="E90" s="125"/>
      <c r="F90" s="125"/>
      <c r="G90" s="125"/>
    </row>
    <row r="91" spans="2:7" ht="15">
      <c r="B91" s="125"/>
      <c r="C91" s="125"/>
      <c r="D91" s="125"/>
      <c r="E91" s="125"/>
      <c r="F91" s="125"/>
      <c r="G91" s="125"/>
    </row>
    <row r="92" spans="2:7" ht="15">
      <c r="B92" s="125"/>
      <c r="C92" s="125"/>
      <c r="D92" s="125"/>
      <c r="E92" s="125"/>
      <c r="F92" s="125"/>
      <c r="G92" s="125"/>
    </row>
    <row r="93" spans="2:7" ht="15">
      <c r="B93" s="125"/>
      <c r="C93" s="125"/>
      <c r="D93" s="125"/>
      <c r="E93" s="125"/>
      <c r="F93" s="125"/>
      <c r="G93" s="125"/>
    </row>
    <row r="94" spans="2:7" ht="15">
      <c r="B94" s="125"/>
      <c r="C94" s="125"/>
      <c r="D94" s="125"/>
      <c r="F94" s="125"/>
      <c r="G94" s="125"/>
    </row>
    <row r="95" spans="2:7" ht="15">
      <c r="B95" s="125"/>
      <c r="C95" s="125"/>
      <c r="E95" s="125"/>
      <c r="F95" s="125"/>
      <c r="G95" s="125"/>
    </row>
    <row r="96" spans="2:7" ht="15">
      <c r="B96" s="125"/>
      <c r="C96" s="125"/>
      <c r="D96" s="125"/>
      <c r="E96" s="125"/>
      <c r="F96" s="125"/>
      <c r="G96" s="125"/>
    </row>
    <row r="97" spans="2:6" ht="15">
      <c r="B97" s="125"/>
      <c r="C97" s="125"/>
      <c r="D97" s="125"/>
      <c r="E97" s="125"/>
      <c r="F97" s="125"/>
    </row>
    <row r="98" spans="2:7" ht="15">
      <c r="B98" s="125"/>
      <c r="C98" s="125"/>
      <c r="D98" s="125"/>
      <c r="E98" s="125"/>
      <c r="F98" s="125"/>
      <c r="G98" s="125"/>
    </row>
    <row r="99" spans="2:6" ht="15">
      <c r="B99" s="125"/>
      <c r="C99" s="125"/>
      <c r="D99" s="125"/>
      <c r="E99" s="125"/>
      <c r="F99" s="125"/>
    </row>
    <row r="100" spans="2:7" ht="15">
      <c r="B100" s="125"/>
      <c r="C100" s="125"/>
      <c r="D100" s="125"/>
      <c r="E100" s="125"/>
      <c r="F100" s="125"/>
      <c r="G100" s="125"/>
    </row>
    <row r="101" spans="3:6" ht="15">
      <c r="C101" s="125"/>
      <c r="D101" s="125"/>
      <c r="E101" s="125"/>
      <c r="F101" s="125"/>
    </row>
    <row r="103" spans="2:7" ht="15">
      <c r="B103" s="125"/>
      <c r="C103" s="125"/>
      <c r="D103" s="125"/>
      <c r="E103" s="125"/>
      <c r="F103" s="125"/>
      <c r="G103" s="125"/>
    </row>
    <row r="104" spans="3:7" ht="15">
      <c r="C104" s="125" t="s">
        <v>432</v>
      </c>
      <c r="D104" s="125"/>
      <c r="F104" s="125"/>
      <c r="G104" s="125"/>
    </row>
    <row r="105" ht="15">
      <c r="A105" s="1" t="s">
        <v>9</v>
      </c>
    </row>
  </sheetData>
  <sheetProtection/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  <rowBreaks count="2" manualBreakCount="2">
    <brk id="26" max="6" man="1"/>
    <brk id="51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L68"/>
  <sheetViews>
    <sheetView view="pageBreakPreview" zoomScaleSheetLayoutView="100" zoomScalePageLayoutView="0" workbookViewId="0" topLeftCell="A28">
      <selection activeCell="J37" sqref="J37"/>
    </sheetView>
  </sheetViews>
  <sheetFormatPr defaultColWidth="11.421875" defaultRowHeight="15"/>
  <cols>
    <col min="1" max="1" width="35.421875" style="42" customWidth="1"/>
    <col min="2" max="6" width="10.28125" style="42" customWidth="1"/>
    <col min="7" max="7" width="13.28125" style="42" customWidth="1"/>
    <col min="8" max="8" width="12.421875" style="42" customWidth="1"/>
    <col min="9" max="9" width="11.00390625" style="42" customWidth="1"/>
    <col min="10" max="10" width="10.8515625" style="42" customWidth="1"/>
    <col min="11" max="16384" width="11.421875" style="42" customWidth="1"/>
  </cols>
  <sheetData>
    <row r="1" ht="15.75">
      <c r="A1" s="88" t="s">
        <v>681</v>
      </c>
    </row>
    <row r="2" spans="1:8" ht="15">
      <c r="A2" s="53"/>
      <c r="B2" s="181"/>
      <c r="C2" s="434" t="s">
        <v>78</v>
      </c>
      <c r="D2" s="434"/>
      <c r="E2" s="434" t="s">
        <v>148</v>
      </c>
      <c r="F2" s="434"/>
      <c r="G2" s="47" t="s">
        <v>133</v>
      </c>
      <c r="H2" s="47" t="s">
        <v>136</v>
      </c>
    </row>
    <row r="3" spans="1:8" ht="15" customHeight="1">
      <c r="A3" s="54"/>
      <c r="B3" s="47" t="s">
        <v>9</v>
      </c>
      <c r="C3" s="47" t="s">
        <v>49</v>
      </c>
      <c r="D3" s="47" t="s">
        <v>50</v>
      </c>
      <c r="E3" s="47" t="s">
        <v>52</v>
      </c>
      <c r="F3" s="47" t="s">
        <v>51</v>
      </c>
      <c r="G3" s="47" t="s">
        <v>135</v>
      </c>
      <c r="H3" s="47" t="s">
        <v>137</v>
      </c>
    </row>
    <row r="4" spans="1:8" ht="15">
      <c r="A4" s="54"/>
      <c r="B4" s="47"/>
      <c r="C4" s="47"/>
      <c r="D4" s="47"/>
      <c r="E4" s="47"/>
      <c r="F4" s="47"/>
      <c r="G4" s="47" t="s">
        <v>134</v>
      </c>
      <c r="H4" s="47" t="s">
        <v>134</v>
      </c>
    </row>
    <row r="5" spans="1:8" ht="15">
      <c r="A5" s="8" t="s">
        <v>21</v>
      </c>
      <c r="B5" s="14">
        <v>2959965</v>
      </c>
      <c r="C5" s="14">
        <v>1690031</v>
      </c>
      <c r="D5" s="14">
        <v>1269934</v>
      </c>
      <c r="E5" s="14">
        <v>814394</v>
      </c>
      <c r="F5" s="14">
        <v>2145571</v>
      </c>
      <c r="G5" s="14">
        <v>1164092</v>
      </c>
      <c r="H5" s="14">
        <v>1795873</v>
      </c>
    </row>
    <row r="6" spans="1:8" ht="15">
      <c r="A6" s="8"/>
      <c r="B6" s="265"/>
      <c r="C6" s="265"/>
      <c r="D6" s="265"/>
      <c r="E6" s="265"/>
      <c r="F6" s="265"/>
      <c r="G6" s="265"/>
      <c r="H6" s="265"/>
    </row>
    <row r="7" spans="1:8" ht="15">
      <c r="A7" s="8" t="s">
        <v>84</v>
      </c>
      <c r="B7" s="14">
        <v>2017013</v>
      </c>
      <c r="C7" s="14">
        <v>1182839</v>
      </c>
      <c r="D7" s="14">
        <v>834174</v>
      </c>
      <c r="E7" s="14">
        <v>541253</v>
      </c>
      <c r="F7" s="14">
        <v>1475761</v>
      </c>
      <c r="G7" s="14">
        <v>885663</v>
      </c>
      <c r="H7" s="14">
        <v>1131350</v>
      </c>
    </row>
    <row r="8" spans="1:8" ht="15">
      <c r="A8" s="8" t="s">
        <v>118</v>
      </c>
      <c r="B8" s="14">
        <v>42412</v>
      </c>
      <c r="C8" s="14">
        <v>30302</v>
      </c>
      <c r="D8" s="14">
        <v>12110</v>
      </c>
      <c r="E8" s="14">
        <v>25192</v>
      </c>
      <c r="F8" s="14">
        <v>17221</v>
      </c>
      <c r="G8" s="14">
        <v>6934</v>
      </c>
      <c r="H8" s="14">
        <v>35478</v>
      </c>
    </row>
    <row r="9" spans="1:8" ht="15">
      <c r="A9" s="8" t="s">
        <v>219</v>
      </c>
      <c r="B9" s="14">
        <v>758905</v>
      </c>
      <c r="C9" s="14">
        <v>444734</v>
      </c>
      <c r="D9" s="14">
        <v>314171</v>
      </c>
      <c r="E9" s="14">
        <v>217860</v>
      </c>
      <c r="F9" s="14">
        <v>541045</v>
      </c>
      <c r="G9" s="14">
        <v>238421</v>
      </c>
      <c r="H9" s="14">
        <v>520485</v>
      </c>
    </row>
    <row r="10" spans="1:10" ht="15">
      <c r="A10" s="8" t="s">
        <v>220</v>
      </c>
      <c r="B10" s="14">
        <v>11872</v>
      </c>
      <c r="C10" s="14">
        <v>7091</v>
      </c>
      <c r="D10" s="14">
        <v>4781</v>
      </c>
      <c r="E10" s="14">
        <v>1609</v>
      </c>
      <c r="F10" s="14">
        <v>10262</v>
      </c>
      <c r="G10" s="14">
        <v>2335</v>
      </c>
      <c r="H10" s="14">
        <v>9536</v>
      </c>
      <c r="J10" s="126"/>
    </row>
    <row r="11" spans="1:10" ht="15">
      <c r="A11" s="8" t="s">
        <v>221</v>
      </c>
      <c r="B11" s="14">
        <v>129366</v>
      </c>
      <c r="C11" s="14">
        <v>24668</v>
      </c>
      <c r="D11" s="14">
        <v>104697</v>
      </c>
      <c r="E11" s="14">
        <v>28084</v>
      </c>
      <c r="F11" s="14">
        <v>101282</v>
      </c>
      <c r="G11" s="14">
        <v>30739</v>
      </c>
      <c r="H11" s="14">
        <v>98627</v>
      </c>
      <c r="J11" s="324"/>
    </row>
    <row r="12" spans="1:8" ht="15">
      <c r="A12" s="8" t="s">
        <v>222</v>
      </c>
      <c r="B12" s="14">
        <v>397</v>
      </c>
      <c r="C12" s="14">
        <v>397</v>
      </c>
      <c r="D12" s="14">
        <v>0</v>
      </c>
      <c r="E12" s="14">
        <v>397</v>
      </c>
      <c r="F12" s="14">
        <v>0</v>
      </c>
      <c r="G12" s="14">
        <v>0</v>
      </c>
      <c r="H12" s="14">
        <v>397</v>
      </c>
    </row>
    <row r="13" spans="1:8" ht="6.75" customHeight="1">
      <c r="A13" s="44"/>
      <c r="B13" s="44"/>
      <c r="C13" s="44"/>
      <c r="D13" s="44"/>
      <c r="E13" s="44"/>
      <c r="F13" s="44"/>
      <c r="G13" s="44"/>
      <c r="H13" s="44"/>
    </row>
    <row r="14" spans="1:10" ht="15.75">
      <c r="A14" s="34" t="s">
        <v>682</v>
      </c>
      <c r="B14"/>
      <c r="C14"/>
      <c r="D14"/>
      <c r="E14"/>
      <c r="F14"/>
      <c r="G14"/>
      <c r="H14"/>
      <c r="I14"/>
      <c r="J14"/>
    </row>
    <row r="15" spans="1:10" ht="15">
      <c r="A15" s="77"/>
      <c r="B15" s="435" t="s">
        <v>80</v>
      </c>
      <c r="C15" s="435"/>
      <c r="D15" s="435"/>
      <c r="E15" s="435" t="s">
        <v>52</v>
      </c>
      <c r="F15" s="435"/>
      <c r="G15" s="435"/>
      <c r="H15" s="435" t="s">
        <v>51</v>
      </c>
      <c r="I15" s="435"/>
      <c r="J15" s="435"/>
    </row>
    <row r="16" spans="1:10" ht="15">
      <c r="A16" s="77"/>
      <c r="B16" s="32" t="s">
        <v>9</v>
      </c>
      <c r="C16" s="32" t="s">
        <v>49</v>
      </c>
      <c r="D16" s="32" t="s">
        <v>50</v>
      </c>
      <c r="E16" s="32" t="s">
        <v>9</v>
      </c>
      <c r="F16" s="32" t="s">
        <v>49</v>
      </c>
      <c r="G16" s="32" t="s">
        <v>50</v>
      </c>
      <c r="H16" s="32" t="s">
        <v>9</v>
      </c>
      <c r="I16" s="32" t="s">
        <v>49</v>
      </c>
      <c r="J16" s="32" t="s">
        <v>50</v>
      </c>
    </row>
    <row r="17" spans="1:12" ht="15.75" customHeight="1">
      <c r="A17" t="s">
        <v>21</v>
      </c>
      <c r="B17" s="14">
        <v>2959965</v>
      </c>
      <c r="C17" s="14">
        <v>1690031</v>
      </c>
      <c r="D17" s="14">
        <v>1269934</v>
      </c>
      <c r="E17" s="14">
        <v>814394</v>
      </c>
      <c r="F17" s="14">
        <v>457459</v>
      </c>
      <c r="G17" s="14">
        <v>356935</v>
      </c>
      <c r="H17" s="14">
        <v>2145571</v>
      </c>
      <c r="I17" s="14">
        <v>1232572</v>
      </c>
      <c r="J17" s="14">
        <v>912998</v>
      </c>
      <c r="L17" s="324"/>
    </row>
    <row r="18" spans="1:10" ht="15.75" customHeight="1">
      <c r="A18" s="1"/>
      <c r="B18" s="265"/>
      <c r="C18" s="265"/>
      <c r="D18" s="265"/>
      <c r="E18" s="265"/>
      <c r="F18" s="265"/>
      <c r="G18" s="265"/>
      <c r="H18" s="265"/>
      <c r="I18" s="265"/>
      <c r="J18" s="265"/>
    </row>
    <row r="19" spans="1:10" ht="15">
      <c r="A19" t="s">
        <v>175</v>
      </c>
      <c r="B19" s="14">
        <v>741596</v>
      </c>
      <c r="C19" s="14">
        <v>369808</v>
      </c>
      <c r="D19" s="14">
        <v>371788</v>
      </c>
      <c r="E19" s="14">
        <v>85907</v>
      </c>
      <c r="F19" s="14">
        <v>47956</v>
      </c>
      <c r="G19" s="14">
        <v>37952</v>
      </c>
      <c r="H19" s="14">
        <v>655688</v>
      </c>
      <c r="I19" s="14">
        <v>321852</v>
      </c>
      <c r="J19" s="14">
        <v>333836</v>
      </c>
    </row>
    <row r="20" spans="1:10" ht="15">
      <c r="A20" t="s">
        <v>176</v>
      </c>
      <c r="B20" s="14">
        <v>336810</v>
      </c>
      <c r="C20" s="14">
        <v>168047</v>
      </c>
      <c r="D20" s="14">
        <v>168762</v>
      </c>
      <c r="E20" s="14">
        <v>40976</v>
      </c>
      <c r="F20" s="14">
        <v>23592</v>
      </c>
      <c r="G20" s="14">
        <v>17383</v>
      </c>
      <c r="H20" s="14">
        <v>295834</v>
      </c>
      <c r="I20" s="14">
        <v>144455</v>
      </c>
      <c r="J20" s="14">
        <v>151379</v>
      </c>
    </row>
    <row r="21" spans="1:10" ht="15">
      <c r="A21" t="s">
        <v>173</v>
      </c>
      <c r="B21" s="14">
        <v>572385</v>
      </c>
      <c r="C21" s="14">
        <v>320056</v>
      </c>
      <c r="D21" s="14">
        <v>252329</v>
      </c>
      <c r="E21" s="14">
        <v>107068</v>
      </c>
      <c r="F21" s="14">
        <v>61388</v>
      </c>
      <c r="G21" s="14">
        <v>45679</v>
      </c>
      <c r="H21" s="14">
        <v>465318</v>
      </c>
      <c r="I21" s="14">
        <v>258668</v>
      </c>
      <c r="J21" s="14">
        <v>206650</v>
      </c>
    </row>
    <row r="22" spans="1:10" ht="15">
      <c r="A22" t="s">
        <v>170</v>
      </c>
      <c r="B22" s="14">
        <v>503518</v>
      </c>
      <c r="C22" s="14">
        <v>306946</v>
      </c>
      <c r="D22" s="14">
        <v>196572</v>
      </c>
      <c r="E22" s="14">
        <v>188303</v>
      </c>
      <c r="F22" s="14">
        <v>106136</v>
      </c>
      <c r="G22" s="14">
        <v>82167</v>
      </c>
      <c r="H22" s="14">
        <v>315214</v>
      </c>
      <c r="I22" s="14">
        <v>200810</v>
      </c>
      <c r="J22" s="14">
        <v>114405</v>
      </c>
    </row>
    <row r="23" spans="1:10" ht="15">
      <c r="A23" t="s">
        <v>174</v>
      </c>
      <c r="B23" s="14">
        <v>407649</v>
      </c>
      <c r="C23" s="14">
        <v>268590</v>
      </c>
      <c r="D23" s="14">
        <v>139058</v>
      </c>
      <c r="E23" s="14">
        <v>178919</v>
      </c>
      <c r="F23" s="14">
        <v>103007</v>
      </c>
      <c r="G23" s="14">
        <v>75911</v>
      </c>
      <c r="H23" s="14">
        <v>228730</v>
      </c>
      <c r="I23" s="14">
        <v>165583</v>
      </c>
      <c r="J23" s="14">
        <v>63147</v>
      </c>
    </row>
    <row r="24" spans="1:10" ht="15">
      <c r="A24" t="s">
        <v>171</v>
      </c>
      <c r="B24" s="14">
        <v>281475</v>
      </c>
      <c r="C24" s="14">
        <v>179462</v>
      </c>
      <c r="D24" s="14">
        <v>102012</v>
      </c>
      <c r="E24" s="14">
        <v>148948</v>
      </c>
      <c r="F24" s="14">
        <v>76414</v>
      </c>
      <c r="G24" s="14">
        <v>72534</v>
      </c>
      <c r="H24" s="14">
        <v>132526</v>
      </c>
      <c r="I24" s="14">
        <v>103048</v>
      </c>
      <c r="J24" s="14">
        <v>29478</v>
      </c>
    </row>
    <row r="25" spans="1:10" ht="15">
      <c r="A25" t="s">
        <v>172</v>
      </c>
      <c r="B25" s="14">
        <v>116532</v>
      </c>
      <c r="C25" s="14">
        <v>77122</v>
      </c>
      <c r="D25" s="14">
        <v>39411</v>
      </c>
      <c r="E25" s="14">
        <v>64273</v>
      </c>
      <c r="F25" s="14">
        <v>38965</v>
      </c>
      <c r="G25" s="14">
        <v>25308</v>
      </c>
      <c r="H25" s="14">
        <v>52259</v>
      </c>
      <c r="I25" s="14">
        <v>38157</v>
      </c>
      <c r="J25" s="14">
        <v>14102</v>
      </c>
    </row>
    <row r="26" spans="1:10" ht="7.5" customHeight="1">
      <c r="A26" s="32"/>
      <c r="B26" s="32"/>
      <c r="C26" s="32"/>
      <c r="D26" s="32"/>
      <c r="E26" s="232"/>
      <c r="F26" s="32"/>
      <c r="G26" s="32"/>
      <c r="H26" s="32"/>
      <c r="I26" s="32"/>
      <c r="J26" s="32"/>
    </row>
    <row r="27" spans="1:8" ht="15.75">
      <c r="A27" s="325" t="s">
        <v>683</v>
      </c>
      <c r="B27" s="1"/>
      <c r="C27" s="1"/>
      <c r="D27" s="1"/>
      <c r="E27" s="1"/>
      <c r="F27" s="1"/>
      <c r="G27" s="8"/>
      <c r="H27" s="8"/>
    </row>
    <row r="28" spans="1:8" ht="12.75" customHeight="1">
      <c r="A28" s="102"/>
      <c r="B28" s="180" t="s">
        <v>9</v>
      </c>
      <c r="C28" s="180" t="s">
        <v>49</v>
      </c>
      <c r="D28" s="180" t="s">
        <v>50</v>
      </c>
      <c r="E28" s="180" t="s">
        <v>52</v>
      </c>
      <c r="F28" s="180" t="s">
        <v>51</v>
      </c>
      <c r="G28" s="163" t="s">
        <v>133</v>
      </c>
      <c r="H28" s="163" t="s">
        <v>136</v>
      </c>
    </row>
    <row r="29" spans="1:8" ht="15">
      <c r="A29" s="102"/>
      <c r="B29" s="180"/>
      <c r="C29" s="180"/>
      <c r="D29" s="180"/>
      <c r="E29" s="180"/>
      <c r="F29" s="180"/>
      <c r="G29" s="163" t="s">
        <v>135</v>
      </c>
      <c r="H29" s="163" t="s">
        <v>137</v>
      </c>
    </row>
    <row r="30" spans="1:8" ht="15">
      <c r="A30" s="102"/>
      <c r="B30" s="103"/>
      <c r="C30" s="103"/>
      <c r="D30" s="103"/>
      <c r="E30" s="103"/>
      <c r="F30" s="103"/>
      <c r="G30" s="163" t="s">
        <v>134</v>
      </c>
      <c r="H30" s="163" t="s">
        <v>134</v>
      </c>
    </row>
    <row r="31" spans="1:8" ht="15">
      <c r="A31" s="101" t="s">
        <v>558</v>
      </c>
      <c r="B31" s="265">
        <v>2017013</v>
      </c>
      <c r="C31" s="265">
        <v>1182839</v>
      </c>
      <c r="D31" s="381">
        <v>834174</v>
      </c>
      <c r="E31" s="265">
        <v>541253</v>
      </c>
      <c r="F31" s="381">
        <v>1475761</v>
      </c>
      <c r="G31" s="265">
        <v>885663</v>
      </c>
      <c r="H31" s="381">
        <v>1131350</v>
      </c>
    </row>
    <row r="32" spans="1:11" ht="15">
      <c r="A32" s="1"/>
      <c r="K32" s="324"/>
    </row>
    <row r="33" spans="1:8" ht="15">
      <c r="A33" s="78" t="s">
        <v>238</v>
      </c>
      <c r="B33" s="14">
        <v>564502</v>
      </c>
      <c r="C33" s="14">
        <v>1182839</v>
      </c>
      <c r="D33" s="14">
        <v>834174</v>
      </c>
      <c r="E33" s="14">
        <v>320158</v>
      </c>
      <c r="F33" s="14">
        <v>1475761</v>
      </c>
      <c r="G33" s="14">
        <v>85888</v>
      </c>
      <c r="H33" s="14">
        <v>478614</v>
      </c>
    </row>
    <row r="34" spans="1:8" ht="15">
      <c r="A34" t="s">
        <v>239</v>
      </c>
      <c r="B34" s="14">
        <v>1452511</v>
      </c>
      <c r="C34" s="14">
        <v>845630</v>
      </c>
      <c r="D34" s="14">
        <v>606882</v>
      </c>
      <c r="E34" s="14">
        <v>221095</v>
      </c>
      <c r="F34" s="14">
        <v>1231416</v>
      </c>
      <c r="G34" s="14">
        <v>799776</v>
      </c>
      <c r="H34" s="14">
        <v>652736</v>
      </c>
    </row>
    <row r="35" spans="1:8" ht="7.5" customHeight="1">
      <c r="A35"/>
      <c r="B35" s="265"/>
      <c r="C35" s="265"/>
      <c r="D35" s="265"/>
      <c r="E35" s="265"/>
      <c r="F35" s="265"/>
      <c r="G35" s="265"/>
      <c r="H35" s="265"/>
    </row>
    <row r="36" spans="1:9" ht="15">
      <c r="A36" s="128" t="s">
        <v>240</v>
      </c>
      <c r="B36" s="14">
        <v>1180605</v>
      </c>
      <c r="C36" s="14">
        <v>663384</v>
      </c>
      <c r="D36" s="14">
        <v>517222</v>
      </c>
      <c r="E36" s="14">
        <v>115785</v>
      </c>
      <c r="F36" s="14">
        <v>1064820</v>
      </c>
      <c r="G36" s="14">
        <v>733380</v>
      </c>
      <c r="H36" s="14">
        <v>447225</v>
      </c>
      <c r="I36" s="127"/>
    </row>
    <row r="37" spans="1:8" ht="15">
      <c r="A37" s="128" t="s">
        <v>241</v>
      </c>
      <c r="B37" s="14">
        <v>52897</v>
      </c>
      <c r="C37" s="14">
        <v>38711</v>
      </c>
      <c r="D37" s="14">
        <v>14186</v>
      </c>
      <c r="E37" s="14">
        <v>6433</v>
      </c>
      <c r="F37" s="14">
        <v>46464</v>
      </c>
      <c r="G37" s="14">
        <v>29040</v>
      </c>
      <c r="H37" s="14">
        <v>23857</v>
      </c>
    </row>
    <row r="38" spans="1:10" ht="15">
      <c r="A38" s="128" t="s">
        <v>242</v>
      </c>
      <c r="B38" s="14">
        <v>122509</v>
      </c>
      <c r="C38" s="14">
        <v>80550</v>
      </c>
      <c r="D38" s="14">
        <v>41959</v>
      </c>
      <c r="E38" s="14">
        <v>49922</v>
      </c>
      <c r="F38" s="14">
        <v>72586</v>
      </c>
      <c r="G38" s="14">
        <v>25029</v>
      </c>
      <c r="H38" s="14">
        <v>97480</v>
      </c>
      <c r="J38" s="324"/>
    </row>
    <row r="39" spans="1:8" ht="15">
      <c r="A39" s="128" t="s">
        <v>243</v>
      </c>
      <c r="B39" s="14">
        <v>37115</v>
      </c>
      <c r="C39" s="14">
        <v>22377</v>
      </c>
      <c r="D39" s="14">
        <v>14738</v>
      </c>
      <c r="E39" s="14">
        <v>13978</v>
      </c>
      <c r="F39" s="14">
        <v>23138</v>
      </c>
      <c r="G39" s="14">
        <v>6815</v>
      </c>
      <c r="H39" s="14">
        <v>30301</v>
      </c>
    </row>
    <row r="40" spans="1:8" ht="15">
      <c r="A40" s="128" t="s">
        <v>244</v>
      </c>
      <c r="B40" s="14">
        <v>59385</v>
      </c>
      <c r="C40" s="14">
        <v>40608</v>
      </c>
      <c r="D40" s="14">
        <v>18777</v>
      </c>
      <c r="E40" s="14">
        <v>34976</v>
      </c>
      <c r="F40" s="14">
        <v>24408</v>
      </c>
      <c r="G40" s="14">
        <v>5513</v>
      </c>
      <c r="H40" s="14">
        <v>53872</v>
      </c>
    </row>
    <row r="41" spans="1:10" ht="6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</row>
    <row r="46" spans="2:10" ht="12.75">
      <c r="B46" s="126"/>
      <c r="C46" s="126"/>
      <c r="D46" s="126"/>
      <c r="E46" s="126"/>
      <c r="G46" s="126"/>
      <c r="H46" s="126"/>
      <c r="I46" s="126"/>
      <c r="J46" s="126"/>
    </row>
    <row r="47" spans="2:10" ht="12.75">
      <c r="B47" s="126"/>
      <c r="C47" s="126"/>
      <c r="D47" s="126"/>
      <c r="E47" s="126"/>
      <c r="F47" s="126"/>
      <c r="G47" s="126"/>
      <c r="H47" s="126"/>
      <c r="I47" s="126"/>
      <c r="J47" s="126"/>
    </row>
    <row r="48" spans="2:10" ht="12.75">
      <c r="B48" s="126"/>
      <c r="C48" s="126"/>
      <c r="D48" s="126"/>
      <c r="E48" s="126"/>
      <c r="F48" s="126"/>
      <c r="G48" s="126"/>
      <c r="H48" s="126"/>
      <c r="I48" s="126"/>
      <c r="J48" s="126"/>
    </row>
    <row r="49" spans="2:10" ht="12.75">
      <c r="B49" s="126"/>
      <c r="C49" s="126"/>
      <c r="D49" s="126"/>
      <c r="E49" s="126"/>
      <c r="F49" s="126"/>
      <c r="G49" s="126"/>
      <c r="H49" s="126"/>
      <c r="I49" s="126"/>
      <c r="J49" s="126"/>
    </row>
    <row r="50" spans="3:10" ht="12.75">
      <c r="C50" s="126"/>
      <c r="D50" s="126"/>
      <c r="E50" s="126"/>
      <c r="F50" s="126"/>
      <c r="G50" s="126"/>
      <c r="H50" s="126"/>
      <c r="I50" s="126"/>
      <c r="J50" s="126"/>
    </row>
    <row r="51" spans="3:11" ht="12.75">
      <c r="C51" s="126"/>
      <c r="D51" s="126"/>
      <c r="E51" s="126"/>
      <c r="F51" s="126"/>
      <c r="G51" s="126"/>
      <c r="H51" s="126"/>
      <c r="I51" s="126"/>
      <c r="J51" s="126"/>
      <c r="K51" s="126"/>
    </row>
    <row r="52" spans="10:11" ht="12.75">
      <c r="J52" s="126"/>
      <c r="K52" s="126"/>
    </row>
    <row r="53" spans="3:11" ht="12.75">
      <c r="C53" s="126"/>
      <c r="D53" s="126"/>
      <c r="E53" s="126"/>
      <c r="F53" s="126"/>
      <c r="G53" s="126"/>
      <c r="H53" s="126"/>
      <c r="I53" s="126"/>
      <c r="J53" s="126"/>
      <c r="K53" s="126"/>
    </row>
    <row r="55" spans="6:11" ht="12.75">
      <c r="F55" s="126"/>
      <c r="G55" s="126"/>
      <c r="H55" s="126"/>
      <c r="I55" s="126"/>
      <c r="J55" s="126"/>
      <c r="K55" s="126"/>
    </row>
    <row r="58" spans="6:7" ht="12.75">
      <c r="F58" s="126"/>
      <c r="G58" s="126"/>
    </row>
    <row r="59" spans="6:7" ht="12.75">
      <c r="F59" s="126"/>
      <c r="G59" s="126"/>
    </row>
    <row r="60" ht="12.75">
      <c r="F60" s="126"/>
    </row>
    <row r="61" spans="6:7" ht="12.75">
      <c r="F61" s="126"/>
      <c r="G61" s="126"/>
    </row>
    <row r="62" ht="12.75">
      <c r="F62" s="126"/>
    </row>
    <row r="63" ht="12.75">
      <c r="F63" s="126"/>
    </row>
    <row r="64" ht="12.75">
      <c r="F64" s="126"/>
    </row>
    <row r="65" ht="12.75">
      <c r="F65" s="126"/>
    </row>
    <row r="66" ht="12.75">
      <c r="F66" s="126"/>
    </row>
    <row r="68" ht="12.75">
      <c r="F68" s="126"/>
    </row>
  </sheetData>
  <sheetProtection/>
  <mergeCells count="5">
    <mergeCell ref="C2:D2"/>
    <mergeCell ref="E2:F2"/>
    <mergeCell ref="B15:D15"/>
    <mergeCell ref="E15:G15"/>
    <mergeCell ref="H15:J15"/>
  </mergeCells>
  <printOptions/>
  <pageMargins left="0.75" right="0.75" top="1" bottom="1" header="0.5" footer="0.5"/>
  <pageSetup horizontalDpi="600" verticalDpi="600" orientation="landscape" paperSize="9" scale="76" r:id="rId1"/>
  <headerFooter>
    <oddFooter>&amp;C&amp;F&amp;RPage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K37"/>
  <sheetViews>
    <sheetView view="pageBreakPreview" zoomScaleSheetLayoutView="100" zoomScalePageLayoutView="0" workbookViewId="0" topLeftCell="A19">
      <selection activeCell="N23" sqref="N23"/>
    </sheetView>
  </sheetViews>
  <sheetFormatPr defaultColWidth="9.140625" defaultRowHeight="15"/>
  <cols>
    <col min="1" max="1" width="34.00390625" style="0" customWidth="1"/>
    <col min="3" max="6" width="11.8515625" style="0" customWidth="1"/>
    <col min="7" max="7" width="13.7109375" style="0" bestFit="1" customWidth="1"/>
    <col min="8" max="8" width="15.00390625" style="0" bestFit="1" customWidth="1"/>
  </cols>
  <sheetData>
    <row r="1" spans="1:8" ht="32.25" customHeight="1">
      <c r="A1" s="436" t="s">
        <v>684</v>
      </c>
      <c r="B1" s="436"/>
      <c r="C1" s="436"/>
      <c r="D1" s="436"/>
      <c r="E1" s="436"/>
      <c r="F1" s="436"/>
      <c r="G1" s="436"/>
      <c r="H1" s="436"/>
    </row>
    <row r="2" spans="1:8" ht="15" customHeight="1">
      <c r="A2" s="102"/>
      <c r="B2" s="180"/>
      <c r="C2" s="180"/>
      <c r="D2" s="180"/>
      <c r="E2" s="180"/>
      <c r="F2" s="180"/>
      <c r="G2" s="163" t="s">
        <v>133</v>
      </c>
      <c r="H2" s="163" t="s">
        <v>136</v>
      </c>
    </row>
    <row r="3" spans="1:8" ht="15" customHeight="1">
      <c r="A3" s="102"/>
      <c r="B3" s="180" t="s">
        <v>9</v>
      </c>
      <c r="C3" s="180" t="s">
        <v>49</v>
      </c>
      <c r="D3" s="180" t="s">
        <v>50</v>
      </c>
      <c r="E3" s="180" t="s">
        <v>52</v>
      </c>
      <c r="F3" s="180" t="s">
        <v>51</v>
      </c>
      <c r="G3" s="163" t="s">
        <v>135</v>
      </c>
      <c r="H3" s="163" t="s">
        <v>137</v>
      </c>
    </row>
    <row r="4" spans="1:8" ht="22.5" customHeight="1">
      <c r="A4" s="102"/>
      <c r="B4" s="103"/>
      <c r="C4" s="103"/>
      <c r="D4" s="103"/>
      <c r="E4" s="103"/>
      <c r="F4" s="103"/>
      <c r="G4" s="163" t="s">
        <v>134</v>
      </c>
      <c r="H4" s="163" t="s">
        <v>134</v>
      </c>
    </row>
    <row r="5" spans="1:8" ht="15">
      <c r="A5" s="101" t="s">
        <v>557</v>
      </c>
      <c r="B5" s="179">
        <f>SUM(B7,B14)</f>
        <v>2803238</v>
      </c>
      <c r="C5" s="179">
        <f aca="true" t="shared" si="0" ref="C5:H5">SUM(C7,C14)</f>
        <v>1630181</v>
      </c>
      <c r="D5" s="179">
        <f t="shared" si="0"/>
        <v>1173057</v>
      </c>
      <c r="E5" s="179">
        <f t="shared" si="0"/>
        <v>697778</v>
      </c>
      <c r="F5" s="179">
        <f t="shared" si="0"/>
        <v>2105461</v>
      </c>
      <c r="G5" s="179">
        <f t="shared" si="0"/>
        <v>1155174</v>
      </c>
      <c r="H5" s="179">
        <f t="shared" si="0"/>
        <v>1648065</v>
      </c>
    </row>
    <row r="6" spans="1:11" ht="15">
      <c r="A6" s="1"/>
      <c r="B6" s="175"/>
      <c r="C6" s="175"/>
      <c r="D6" s="175"/>
      <c r="E6" s="175"/>
      <c r="F6" s="175"/>
      <c r="G6" s="175"/>
      <c r="H6" s="175"/>
      <c r="K6" s="357"/>
    </row>
    <row r="7" spans="1:8" ht="15">
      <c r="A7" s="22" t="s">
        <v>230</v>
      </c>
      <c r="B7" s="177">
        <v>501587</v>
      </c>
      <c r="C7" s="177">
        <v>326797</v>
      </c>
      <c r="D7" s="217">
        <v>174790</v>
      </c>
      <c r="E7" s="177">
        <v>265328</v>
      </c>
      <c r="F7" s="217">
        <v>236259</v>
      </c>
      <c r="G7" s="177">
        <v>85812</v>
      </c>
      <c r="H7" s="217">
        <v>415775</v>
      </c>
    </row>
    <row r="8" spans="1:10" ht="15">
      <c r="A8" t="s">
        <v>395</v>
      </c>
      <c r="B8" s="177">
        <v>439734</v>
      </c>
      <c r="C8" s="217">
        <v>290895</v>
      </c>
      <c r="D8" s="217">
        <v>148839</v>
      </c>
      <c r="E8" s="177">
        <v>227845</v>
      </c>
      <c r="F8" s="217">
        <v>211889</v>
      </c>
      <c r="G8" s="217">
        <v>79039</v>
      </c>
      <c r="H8" s="217">
        <v>360695</v>
      </c>
      <c r="J8" s="40"/>
    </row>
    <row r="9" spans="1:10" ht="15">
      <c r="A9" t="s">
        <v>396</v>
      </c>
      <c r="B9" s="217">
        <v>12884</v>
      </c>
      <c r="C9" s="217">
        <v>9152</v>
      </c>
      <c r="D9" s="217">
        <v>3732</v>
      </c>
      <c r="E9" s="217">
        <v>12013</v>
      </c>
      <c r="F9" s="217">
        <v>870</v>
      </c>
      <c r="G9" s="217">
        <v>0</v>
      </c>
      <c r="H9" s="217">
        <v>12884</v>
      </c>
      <c r="J9" s="357"/>
    </row>
    <row r="10" spans="1:8" ht="15">
      <c r="A10" t="s">
        <v>444</v>
      </c>
      <c r="B10" s="217">
        <v>34344</v>
      </c>
      <c r="C10" s="217">
        <v>21502</v>
      </c>
      <c r="D10" s="217">
        <v>12841</v>
      </c>
      <c r="E10" s="217">
        <v>18720</v>
      </c>
      <c r="F10" s="217">
        <v>15624</v>
      </c>
      <c r="G10" s="217">
        <v>4737</v>
      </c>
      <c r="H10" s="217">
        <v>29607</v>
      </c>
    </row>
    <row r="11" spans="1:8" ht="15">
      <c r="A11" t="s">
        <v>220</v>
      </c>
      <c r="B11" s="217">
        <v>6368</v>
      </c>
      <c r="C11" s="217">
        <v>4500</v>
      </c>
      <c r="D11" s="217">
        <v>1868</v>
      </c>
      <c r="E11" s="217">
        <v>241</v>
      </c>
      <c r="F11" s="217">
        <v>6127</v>
      </c>
      <c r="G11" s="217">
        <v>919</v>
      </c>
      <c r="H11" s="217">
        <v>5449</v>
      </c>
    </row>
    <row r="12" spans="1:8" ht="15">
      <c r="A12" t="s">
        <v>221</v>
      </c>
      <c r="B12" s="217">
        <v>8258</v>
      </c>
      <c r="C12" s="217">
        <v>748</v>
      </c>
      <c r="D12" s="217">
        <v>7510</v>
      </c>
      <c r="E12" s="217">
        <v>6509</v>
      </c>
      <c r="F12" s="217">
        <v>1749</v>
      </c>
      <c r="G12" s="217">
        <v>1118</v>
      </c>
      <c r="H12" s="217">
        <v>7140</v>
      </c>
    </row>
    <row r="13" spans="2:8" ht="15">
      <c r="B13" s="178"/>
      <c r="C13" s="177"/>
      <c r="D13" s="177"/>
      <c r="E13" s="177"/>
      <c r="F13" s="178"/>
      <c r="G13" s="177"/>
      <c r="H13" s="178"/>
    </row>
    <row r="14" spans="1:11" ht="15">
      <c r="A14" s="22" t="s">
        <v>237</v>
      </c>
      <c r="B14" s="177">
        <v>2301651</v>
      </c>
      <c r="C14" s="177">
        <v>1303384</v>
      </c>
      <c r="D14" s="217">
        <v>998267</v>
      </c>
      <c r="E14" s="177">
        <v>432450</v>
      </c>
      <c r="F14" s="217">
        <v>1869202</v>
      </c>
      <c r="G14" s="177">
        <v>1069362</v>
      </c>
      <c r="H14" s="217">
        <v>1232290</v>
      </c>
      <c r="K14" s="357"/>
    </row>
    <row r="15" spans="1:8" ht="15">
      <c r="A15" s="78" t="s">
        <v>231</v>
      </c>
      <c r="B15" s="177">
        <v>1420751</v>
      </c>
      <c r="C15" s="177">
        <v>832095</v>
      </c>
      <c r="D15" s="217">
        <v>588656</v>
      </c>
      <c r="E15" s="177">
        <v>196989</v>
      </c>
      <c r="F15" s="217">
        <v>1223762</v>
      </c>
      <c r="G15" s="177">
        <v>797707</v>
      </c>
      <c r="H15" s="217">
        <v>623044</v>
      </c>
    </row>
    <row r="16" spans="1:8" ht="15">
      <c r="A16" s="78" t="s">
        <v>232</v>
      </c>
      <c r="B16" s="217">
        <v>29529</v>
      </c>
      <c r="C16" s="217">
        <v>21151</v>
      </c>
      <c r="D16" s="217">
        <v>8378</v>
      </c>
      <c r="E16" s="217">
        <v>13178</v>
      </c>
      <c r="F16" s="217">
        <v>16351</v>
      </c>
      <c r="G16" s="217">
        <v>6934</v>
      </c>
      <c r="H16" s="217">
        <v>22595</v>
      </c>
    </row>
    <row r="17" spans="1:8" ht="15">
      <c r="A17" s="78" t="s">
        <v>233</v>
      </c>
      <c r="B17" s="217">
        <v>724364</v>
      </c>
      <c r="C17" s="217">
        <v>423232</v>
      </c>
      <c r="D17" s="217">
        <v>301132</v>
      </c>
      <c r="E17" s="217">
        <v>198942</v>
      </c>
      <c r="F17" s="217">
        <v>525421</v>
      </c>
      <c r="G17" s="217">
        <v>233684</v>
      </c>
      <c r="H17" s="217">
        <v>490680</v>
      </c>
    </row>
    <row r="18" spans="1:8" ht="15">
      <c r="A18" s="78" t="s">
        <v>234</v>
      </c>
      <c r="B18" s="217">
        <v>5504</v>
      </c>
      <c r="C18" s="217">
        <v>2590</v>
      </c>
      <c r="D18" s="217">
        <v>2913</v>
      </c>
      <c r="E18" s="217">
        <v>1368</v>
      </c>
      <c r="F18" s="217">
        <v>4135</v>
      </c>
      <c r="G18" s="217">
        <v>1417</v>
      </c>
      <c r="H18" s="217">
        <v>4087</v>
      </c>
    </row>
    <row r="19" spans="1:8" ht="15">
      <c r="A19" s="78" t="s">
        <v>235</v>
      </c>
      <c r="B19" s="217">
        <v>121108</v>
      </c>
      <c r="C19" s="217">
        <v>23920</v>
      </c>
      <c r="D19" s="217">
        <v>97188</v>
      </c>
      <c r="E19" s="217">
        <v>21576</v>
      </c>
      <c r="F19" s="217">
        <v>99532</v>
      </c>
      <c r="G19" s="217">
        <v>29621</v>
      </c>
      <c r="H19" s="217">
        <v>91487</v>
      </c>
    </row>
    <row r="20" spans="1:8" ht="15">
      <c r="A20" s="78" t="s">
        <v>236</v>
      </c>
      <c r="B20" s="217">
        <v>397</v>
      </c>
      <c r="C20" s="217">
        <v>397</v>
      </c>
      <c r="D20" s="217">
        <v>0</v>
      </c>
      <c r="E20" s="217">
        <v>397</v>
      </c>
      <c r="F20" s="217">
        <v>0</v>
      </c>
      <c r="G20" s="217">
        <v>0</v>
      </c>
      <c r="H20" s="217">
        <v>397</v>
      </c>
    </row>
    <row r="21" spans="1:8" ht="9" customHeight="1">
      <c r="A21" s="77"/>
      <c r="B21" s="77"/>
      <c r="C21" s="77"/>
      <c r="D21" s="77"/>
      <c r="E21" s="77"/>
      <c r="F21" s="77"/>
      <c r="G21" s="77"/>
      <c r="H21" s="77"/>
    </row>
    <row r="22" ht="15">
      <c r="H22" s="217"/>
    </row>
    <row r="23" spans="1:8" ht="15">
      <c r="A23" s="22" t="s">
        <v>556</v>
      </c>
      <c r="B23" s="217">
        <v>472230</v>
      </c>
      <c r="C23" s="217">
        <v>311620</v>
      </c>
      <c r="D23" s="217">
        <v>160610</v>
      </c>
      <c r="E23" s="217">
        <v>262461</v>
      </c>
      <c r="F23" s="217">
        <v>209769</v>
      </c>
      <c r="G23" s="217">
        <v>73537</v>
      </c>
      <c r="H23" s="217">
        <v>398693</v>
      </c>
    </row>
    <row r="24" spans="1:11" ht="15">
      <c r="A24" t="s">
        <v>395</v>
      </c>
      <c r="B24" s="217">
        <v>418160</v>
      </c>
      <c r="C24" s="217">
        <v>280275</v>
      </c>
      <c r="D24" s="217">
        <v>137885</v>
      </c>
      <c r="E24" s="217">
        <v>224979</v>
      </c>
      <c r="F24" s="217">
        <v>193182</v>
      </c>
      <c r="G24" s="217">
        <v>67926</v>
      </c>
      <c r="H24" s="217">
        <v>350235</v>
      </c>
      <c r="K24" s="357"/>
    </row>
    <row r="25" spans="1:8" ht="15">
      <c r="A25" t="s">
        <v>396</v>
      </c>
      <c r="B25" s="217">
        <v>12884</v>
      </c>
      <c r="C25" s="217">
        <v>9152</v>
      </c>
      <c r="D25" s="217">
        <v>3732</v>
      </c>
      <c r="E25" s="217">
        <v>12013</v>
      </c>
      <c r="F25" s="217">
        <v>870</v>
      </c>
      <c r="G25" s="217">
        <v>0</v>
      </c>
      <c r="H25" s="217">
        <v>12884</v>
      </c>
    </row>
    <row r="26" spans="1:8" ht="15">
      <c r="A26" t="s">
        <v>444</v>
      </c>
      <c r="B26" s="217">
        <v>32723</v>
      </c>
      <c r="C26" s="217">
        <v>20724</v>
      </c>
      <c r="D26" s="217">
        <v>11999</v>
      </c>
      <c r="E26" s="217">
        <v>18720</v>
      </c>
      <c r="F26" s="217">
        <v>14004</v>
      </c>
      <c r="G26" s="217">
        <v>4494</v>
      </c>
      <c r="H26" s="217">
        <v>28230</v>
      </c>
    </row>
    <row r="27" spans="1:8" ht="15">
      <c r="A27" t="s">
        <v>220</v>
      </c>
      <c r="B27" s="217">
        <v>837</v>
      </c>
      <c r="C27" s="217">
        <v>721</v>
      </c>
      <c r="D27" s="217">
        <v>116</v>
      </c>
      <c r="E27" s="217">
        <v>241</v>
      </c>
      <c r="F27" s="217">
        <v>596</v>
      </c>
      <c r="G27" s="217">
        <v>0</v>
      </c>
      <c r="H27" s="217">
        <v>837</v>
      </c>
    </row>
    <row r="28" spans="1:8" ht="15">
      <c r="A28" t="s">
        <v>221</v>
      </c>
      <c r="B28" s="217">
        <v>7626</v>
      </c>
      <c r="C28" s="217">
        <v>748</v>
      </c>
      <c r="D28" s="217">
        <v>6878</v>
      </c>
      <c r="E28" s="217">
        <v>6509</v>
      </c>
      <c r="F28" s="217">
        <v>1118</v>
      </c>
      <c r="G28" s="217">
        <v>1118</v>
      </c>
      <c r="H28" s="217">
        <v>6509</v>
      </c>
    </row>
    <row r="29" spans="2:8" ht="15">
      <c r="B29" s="214"/>
      <c r="C29" s="217"/>
      <c r="D29" s="217"/>
      <c r="E29" s="217"/>
      <c r="F29" s="214"/>
      <c r="G29" s="217"/>
      <c r="H29" s="214"/>
    </row>
    <row r="30" spans="1:8" ht="15">
      <c r="A30" s="22" t="s">
        <v>555</v>
      </c>
      <c r="B30" s="217">
        <v>1223471</v>
      </c>
      <c r="C30" s="217">
        <v>806398</v>
      </c>
      <c r="D30" s="217">
        <v>417074</v>
      </c>
      <c r="E30" s="217">
        <v>386055</v>
      </c>
      <c r="F30" s="217">
        <v>837417</v>
      </c>
      <c r="G30" s="217">
        <v>429618</v>
      </c>
      <c r="H30" s="217">
        <v>793854</v>
      </c>
    </row>
    <row r="31" spans="1:8" ht="15">
      <c r="A31" s="78" t="s">
        <v>231</v>
      </c>
      <c r="B31" s="217">
        <v>560242</v>
      </c>
      <c r="C31" s="217">
        <v>450956</v>
      </c>
      <c r="D31" s="217">
        <v>109287</v>
      </c>
      <c r="E31" s="217">
        <v>163669</v>
      </c>
      <c r="F31" s="217">
        <v>396573</v>
      </c>
      <c r="G31" s="217">
        <v>179085</v>
      </c>
      <c r="H31" s="217">
        <v>381157</v>
      </c>
    </row>
    <row r="32" spans="1:8" ht="15">
      <c r="A32" s="78" t="s">
        <v>232</v>
      </c>
      <c r="B32" s="217">
        <v>19768</v>
      </c>
      <c r="C32" s="217">
        <v>12615</v>
      </c>
      <c r="D32" s="217">
        <v>7154</v>
      </c>
      <c r="E32" s="217">
        <v>11141</v>
      </c>
      <c r="F32" s="217">
        <v>8627</v>
      </c>
      <c r="G32" s="217">
        <v>6539</v>
      </c>
      <c r="H32" s="217">
        <v>13229</v>
      </c>
    </row>
    <row r="33" spans="1:8" ht="15">
      <c r="A33" s="78" t="s">
        <v>233</v>
      </c>
      <c r="B33" s="217">
        <v>583370</v>
      </c>
      <c r="C33" s="217">
        <v>326498</v>
      </c>
      <c r="D33" s="217">
        <v>256872</v>
      </c>
      <c r="E33" s="217">
        <v>190595</v>
      </c>
      <c r="F33" s="217">
        <v>392774</v>
      </c>
      <c r="G33" s="217">
        <v>220125</v>
      </c>
      <c r="H33" s="217">
        <v>363245</v>
      </c>
    </row>
    <row r="34" spans="1:8" ht="15">
      <c r="A34" s="78" t="s">
        <v>234</v>
      </c>
      <c r="B34" s="217">
        <v>2921</v>
      </c>
      <c r="C34" s="217">
        <v>1506</v>
      </c>
      <c r="D34" s="217">
        <v>1415</v>
      </c>
      <c r="E34" s="217">
        <v>1368</v>
      </c>
      <c r="F34" s="217">
        <v>1553</v>
      </c>
      <c r="G34" s="217">
        <v>1417</v>
      </c>
      <c r="H34" s="217">
        <v>1504</v>
      </c>
    </row>
    <row r="35" spans="1:8" ht="15">
      <c r="A35" s="78" t="s">
        <v>235</v>
      </c>
      <c r="B35" s="217">
        <v>56774</v>
      </c>
      <c r="C35" s="217">
        <v>14427</v>
      </c>
      <c r="D35" s="217">
        <v>42347</v>
      </c>
      <c r="E35" s="217">
        <v>18885</v>
      </c>
      <c r="F35" s="217">
        <v>37889</v>
      </c>
      <c r="G35" s="217">
        <v>22452</v>
      </c>
      <c r="H35" s="217">
        <v>34321</v>
      </c>
    </row>
    <row r="36" spans="1:8" ht="15">
      <c r="A36" s="78" t="s">
        <v>236</v>
      </c>
      <c r="B36" s="217">
        <v>397</v>
      </c>
      <c r="C36" s="217">
        <v>397</v>
      </c>
      <c r="D36" s="217">
        <v>0</v>
      </c>
      <c r="E36" s="217">
        <v>397</v>
      </c>
      <c r="F36" s="217">
        <v>0</v>
      </c>
      <c r="G36" s="217">
        <v>0</v>
      </c>
      <c r="H36" s="217">
        <v>397</v>
      </c>
    </row>
    <row r="37" ht="15">
      <c r="J37" s="357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1:O28"/>
  <sheetViews>
    <sheetView view="pageBreakPreview" zoomScaleSheetLayoutView="100" zoomScalePageLayoutView="0" workbookViewId="0" topLeftCell="A1">
      <selection activeCell="H7" sqref="H7"/>
    </sheetView>
  </sheetViews>
  <sheetFormatPr defaultColWidth="9.140625" defaultRowHeight="15"/>
  <cols>
    <col min="1" max="1" width="50.421875" style="0" customWidth="1"/>
    <col min="2" max="2" width="9.8515625" style="0" customWidth="1"/>
    <col min="3" max="8" width="12.28125" style="0" customWidth="1"/>
  </cols>
  <sheetData>
    <row r="1" ht="15.75">
      <c r="A1" s="192" t="s">
        <v>685</v>
      </c>
    </row>
    <row r="2" spans="1:10" ht="9.75" customHeight="1">
      <c r="A2" s="437" t="s">
        <v>424</v>
      </c>
      <c r="B2" s="438" t="s">
        <v>9</v>
      </c>
      <c r="C2" s="438"/>
      <c r="D2" s="438"/>
      <c r="E2" s="438" t="s">
        <v>49</v>
      </c>
      <c r="F2" s="438"/>
      <c r="G2" s="438" t="s">
        <v>50</v>
      </c>
      <c r="H2" s="438"/>
      <c r="J2" s="118"/>
    </row>
    <row r="3" spans="1:10" ht="9.75" customHeight="1">
      <c r="A3" s="437"/>
      <c r="B3" s="438"/>
      <c r="C3" s="438"/>
      <c r="D3" s="438"/>
      <c r="E3" s="438"/>
      <c r="F3" s="438"/>
      <c r="G3" s="438"/>
      <c r="H3" s="438"/>
      <c r="J3" s="118"/>
    </row>
    <row r="4" spans="1:10" ht="29.25" customHeight="1">
      <c r="A4" s="437"/>
      <c r="B4" s="191" t="s">
        <v>9</v>
      </c>
      <c r="C4" s="191" t="s">
        <v>399</v>
      </c>
      <c r="D4" s="191" t="s">
        <v>159</v>
      </c>
      <c r="E4" s="191" t="s">
        <v>399</v>
      </c>
      <c r="F4" s="191" t="s">
        <v>159</v>
      </c>
      <c r="G4" s="191" t="s">
        <v>399</v>
      </c>
      <c r="H4" s="191" t="s">
        <v>159</v>
      </c>
      <c r="J4" s="118"/>
    </row>
    <row r="5" spans="1:10" ht="15">
      <c r="A5" s="186" t="s">
        <v>9</v>
      </c>
      <c r="B5" s="121">
        <v>2959965</v>
      </c>
      <c r="C5" s="121">
        <v>278530</v>
      </c>
      <c r="D5" s="121">
        <v>2681435</v>
      </c>
      <c r="E5" s="121">
        <v>178542</v>
      </c>
      <c r="F5" s="121">
        <v>1511490</v>
      </c>
      <c r="G5" s="121">
        <v>99988</v>
      </c>
      <c r="H5" s="121">
        <v>1169945</v>
      </c>
      <c r="J5" s="118"/>
    </row>
    <row r="6" spans="1:10" ht="15">
      <c r="A6" s="186"/>
      <c r="B6" s="121"/>
      <c r="C6" s="121"/>
      <c r="D6" s="121"/>
      <c r="E6" s="121"/>
      <c r="F6" s="121"/>
      <c r="G6" s="121"/>
      <c r="H6" s="121"/>
      <c r="J6" s="118"/>
    </row>
    <row r="7" spans="1:10" ht="15">
      <c r="A7" t="s">
        <v>25</v>
      </c>
      <c r="B7" s="121">
        <v>1110612</v>
      </c>
      <c r="C7" s="121">
        <v>1548</v>
      </c>
      <c r="D7" s="121">
        <v>1109064</v>
      </c>
      <c r="E7" s="121">
        <v>1306</v>
      </c>
      <c r="F7" s="121">
        <v>512434</v>
      </c>
      <c r="G7" s="121">
        <v>242</v>
      </c>
      <c r="H7" s="121">
        <v>596630</v>
      </c>
      <c r="J7" s="118"/>
    </row>
    <row r="8" spans="1:10" ht="15">
      <c r="A8" t="s">
        <v>26</v>
      </c>
      <c r="B8" s="121">
        <v>54618</v>
      </c>
      <c r="C8" s="121">
        <v>1249</v>
      </c>
      <c r="D8" s="121">
        <v>53369</v>
      </c>
      <c r="E8" s="121">
        <v>1249</v>
      </c>
      <c r="F8" s="121">
        <v>48507</v>
      </c>
      <c r="G8" s="121">
        <v>0</v>
      </c>
      <c r="H8" s="121">
        <v>4862</v>
      </c>
      <c r="J8" s="118"/>
    </row>
    <row r="9" spans="1:10" ht="15">
      <c r="A9" t="s">
        <v>28</v>
      </c>
      <c r="B9" s="121">
        <v>179926</v>
      </c>
      <c r="C9" s="121">
        <v>10982</v>
      </c>
      <c r="D9" s="121">
        <v>168944</v>
      </c>
      <c r="E9" s="121">
        <v>8703</v>
      </c>
      <c r="F9" s="121">
        <v>100566</v>
      </c>
      <c r="G9" s="121">
        <v>2279</v>
      </c>
      <c r="H9" s="121">
        <v>68378</v>
      </c>
      <c r="J9" s="118"/>
    </row>
    <row r="10" spans="1:10" ht="15">
      <c r="A10" t="s">
        <v>29</v>
      </c>
      <c r="B10" s="121">
        <v>9227</v>
      </c>
      <c r="C10" s="121">
        <v>1859</v>
      </c>
      <c r="D10" s="121">
        <v>7367</v>
      </c>
      <c r="E10" s="121">
        <v>1416</v>
      </c>
      <c r="F10" s="121">
        <v>7084</v>
      </c>
      <c r="G10" s="121">
        <v>444</v>
      </c>
      <c r="H10" s="121">
        <v>284</v>
      </c>
      <c r="J10" s="118"/>
    </row>
    <row r="11" spans="1:10" ht="15">
      <c r="A11" t="s">
        <v>30</v>
      </c>
      <c r="B11" s="121">
        <v>11030</v>
      </c>
      <c r="C11" s="121">
        <v>2944</v>
      </c>
      <c r="D11" s="121">
        <v>8086</v>
      </c>
      <c r="E11" s="121">
        <v>2576</v>
      </c>
      <c r="F11" s="121">
        <v>4866</v>
      </c>
      <c r="G11" s="121">
        <v>368</v>
      </c>
      <c r="H11" s="121">
        <v>3221</v>
      </c>
      <c r="J11" s="118"/>
    </row>
    <row r="12" spans="1:10" ht="15">
      <c r="A12" t="s">
        <v>31</v>
      </c>
      <c r="B12" s="121">
        <v>304473</v>
      </c>
      <c r="C12" s="121">
        <v>3527</v>
      </c>
      <c r="D12" s="121">
        <v>300946</v>
      </c>
      <c r="E12" s="121">
        <v>3257</v>
      </c>
      <c r="F12" s="121">
        <v>267098</v>
      </c>
      <c r="G12" s="121">
        <v>270</v>
      </c>
      <c r="H12" s="121">
        <v>33848</v>
      </c>
      <c r="J12" s="118"/>
    </row>
    <row r="13" spans="1:10" ht="15">
      <c r="A13" t="s">
        <v>32</v>
      </c>
      <c r="B13" s="121">
        <v>492486</v>
      </c>
      <c r="C13" s="121">
        <v>10774</v>
      </c>
      <c r="D13" s="121">
        <v>481712</v>
      </c>
      <c r="E13" s="121">
        <v>7009</v>
      </c>
      <c r="F13" s="121">
        <v>232617</v>
      </c>
      <c r="G13" s="121">
        <v>3765</v>
      </c>
      <c r="H13" s="121">
        <v>249095</v>
      </c>
      <c r="J13" s="118"/>
    </row>
    <row r="14" spans="1:10" ht="15">
      <c r="A14" t="s">
        <v>33</v>
      </c>
      <c r="B14" s="121">
        <v>119181</v>
      </c>
      <c r="C14" s="121">
        <v>8346</v>
      </c>
      <c r="D14" s="121">
        <v>110835</v>
      </c>
      <c r="E14" s="121">
        <v>6253</v>
      </c>
      <c r="F14" s="121">
        <v>109517</v>
      </c>
      <c r="G14" s="121">
        <v>2093</v>
      </c>
      <c r="H14" s="121">
        <v>1318</v>
      </c>
      <c r="J14" s="118"/>
    </row>
    <row r="15" spans="1:10" ht="15">
      <c r="A15" t="s">
        <v>34</v>
      </c>
      <c r="B15" s="121">
        <v>47902</v>
      </c>
      <c r="C15" s="121">
        <v>6435</v>
      </c>
      <c r="D15" s="121">
        <v>41467</v>
      </c>
      <c r="E15" s="121">
        <v>3840</v>
      </c>
      <c r="F15" s="121">
        <v>22286</v>
      </c>
      <c r="G15" s="121">
        <v>2595</v>
      </c>
      <c r="H15" s="121">
        <v>19181</v>
      </c>
      <c r="J15" s="118"/>
    </row>
    <row r="16" spans="1:10" ht="15">
      <c r="A16" t="s">
        <v>35</v>
      </c>
      <c r="B16" s="121">
        <v>14031</v>
      </c>
      <c r="C16" s="121">
        <v>3902</v>
      </c>
      <c r="D16" s="121">
        <v>10129</v>
      </c>
      <c r="E16" s="121">
        <v>2593</v>
      </c>
      <c r="F16" s="121">
        <v>6473</v>
      </c>
      <c r="G16" s="121">
        <v>1309</v>
      </c>
      <c r="H16" s="121">
        <v>3656</v>
      </c>
      <c r="J16" s="118"/>
    </row>
    <row r="17" spans="1:10" ht="15">
      <c r="A17" t="s">
        <v>36</v>
      </c>
      <c r="B17" s="121">
        <v>21545</v>
      </c>
      <c r="C17" s="121">
        <v>16166</v>
      </c>
      <c r="D17" s="121">
        <v>5379</v>
      </c>
      <c r="E17" s="121">
        <v>9540</v>
      </c>
      <c r="F17" s="121">
        <v>3778</v>
      </c>
      <c r="G17" s="121">
        <v>6626</v>
      </c>
      <c r="H17" s="121">
        <v>1601</v>
      </c>
      <c r="J17" s="118"/>
    </row>
    <row r="18" spans="1:10" ht="15">
      <c r="A18" t="s">
        <v>37</v>
      </c>
      <c r="B18" s="121">
        <v>2595</v>
      </c>
      <c r="C18" s="121">
        <v>0</v>
      </c>
      <c r="D18" s="121">
        <v>2595</v>
      </c>
      <c r="E18" s="121">
        <v>0</v>
      </c>
      <c r="F18" s="121">
        <v>1349</v>
      </c>
      <c r="G18" s="121">
        <v>0</v>
      </c>
      <c r="H18" s="121">
        <v>1246</v>
      </c>
      <c r="J18" s="118"/>
    </row>
    <row r="19" spans="1:10" ht="15">
      <c r="A19" t="s">
        <v>0</v>
      </c>
      <c r="B19" s="121">
        <v>25407</v>
      </c>
      <c r="C19" s="121">
        <v>7398</v>
      </c>
      <c r="D19" s="121">
        <v>18009</v>
      </c>
      <c r="E19" s="121">
        <v>5633</v>
      </c>
      <c r="F19" s="121">
        <v>12775</v>
      </c>
      <c r="G19" s="121">
        <v>1765</v>
      </c>
      <c r="H19" s="121">
        <v>5234</v>
      </c>
      <c r="J19" s="118"/>
    </row>
    <row r="20" spans="1:10" ht="15">
      <c r="A20" t="s">
        <v>1</v>
      </c>
      <c r="B20" s="121">
        <v>30247</v>
      </c>
      <c r="C20" s="121">
        <v>11566</v>
      </c>
      <c r="D20" s="121">
        <v>18681</v>
      </c>
      <c r="E20" s="121">
        <v>7504</v>
      </c>
      <c r="F20" s="121">
        <v>12794</v>
      </c>
      <c r="G20" s="121">
        <v>4062</v>
      </c>
      <c r="H20" s="121">
        <v>5886</v>
      </c>
      <c r="J20" s="118"/>
    </row>
    <row r="21" spans="1:10" ht="15">
      <c r="A21" t="s">
        <v>2</v>
      </c>
      <c r="B21" s="121">
        <v>71556</v>
      </c>
      <c r="C21" s="121">
        <v>54171</v>
      </c>
      <c r="D21" s="121">
        <v>17385</v>
      </c>
      <c r="E21" s="121">
        <v>43841</v>
      </c>
      <c r="F21" s="121">
        <v>9258</v>
      </c>
      <c r="G21" s="121">
        <v>10330</v>
      </c>
      <c r="H21" s="121">
        <v>8127</v>
      </c>
      <c r="J21" s="118"/>
    </row>
    <row r="22" spans="1:10" ht="15">
      <c r="A22" t="s">
        <v>3</v>
      </c>
      <c r="B22" s="121">
        <v>116713</v>
      </c>
      <c r="C22" s="121">
        <v>88855</v>
      </c>
      <c r="D22" s="121">
        <v>27858</v>
      </c>
      <c r="E22" s="121">
        <v>51377</v>
      </c>
      <c r="F22" s="121">
        <v>16678</v>
      </c>
      <c r="G22" s="121">
        <v>37478</v>
      </c>
      <c r="H22" s="121">
        <v>11180</v>
      </c>
      <c r="J22" s="118"/>
    </row>
    <row r="23" spans="1:10" ht="15">
      <c r="A23" t="s">
        <v>4</v>
      </c>
      <c r="B23" s="121">
        <v>52794</v>
      </c>
      <c r="C23" s="121">
        <v>34125</v>
      </c>
      <c r="D23" s="121">
        <v>18670</v>
      </c>
      <c r="E23" s="121">
        <v>13779</v>
      </c>
      <c r="F23" s="121">
        <v>10855</v>
      </c>
      <c r="G23" s="121">
        <v>20346</v>
      </c>
      <c r="H23" s="121">
        <v>7814</v>
      </c>
      <c r="J23" s="118"/>
    </row>
    <row r="24" spans="1:10" ht="15">
      <c r="A24" t="s">
        <v>5</v>
      </c>
      <c r="B24" s="121">
        <v>14344</v>
      </c>
      <c r="C24" s="121">
        <v>1999</v>
      </c>
      <c r="D24" s="121">
        <v>12344</v>
      </c>
      <c r="E24" s="121">
        <v>823</v>
      </c>
      <c r="F24" s="121">
        <v>5932</v>
      </c>
      <c r="G24" s="121">
        <v>1177</v>
      </c>
      <c r="H24" s="121">
        <v>6413</v>
      </c>
      <c r="J24" s="118"/>
    </row>
    <row r="25" spans="1:10" ht="15">
      <c r="A25" t="s">
        <v>6</v>
      </c>
      <c r="B25" s="121">
        <v>62292</v>
      </c>
      <c r="C25" s="121">
        <v>3217</v>
      </c>
      <c r="D25" s="121">
        <v>59075</v>
      </c>
      <c r="E25" s="121">
        <v>2111</v>
      </c>
      <c r="F25" s="121">
        <v>38486</v>
      </c>
      <c r="G25" s="121">
        <v>1106</v>
      </c>
      <c r="H25" s="121">
        <v>20589</v>
      </c>
      <c r="J25" s="118"/>
    </row>
    <row r="26" spans="1:10" ht="15">
      <c r="A26" t="s">
        <v>7</v>
      </c>
      <c r="B26" s="121">
        <v>202632</v>
      </c>
      <c r="C26" s="121">
        <v>894</v>
      </c>
      <c r="D26" s="121">
        <v>201739</v>
      </c>
      <c r="E26" s="121">
        <v>164</v>
      </c>
      <c r="F26" s="121">
        <v>83226</v>
      </c>
      <c r="G26" s="121">
        <v>730</v>
      </c>
      <c r="H26" s="121">
        <v>118513</v>
      </c>
      <c r="J26" s="118"/>
    </row>
    <row r="27" spans="1:10" ht="15">
      <c r="A27" t="s">
        <v>8</v>
      </c>
      <c r="B27" s="121">
        <v>16354</v>
      </c>
      <c r="C27" s="121">
        <v>8572</v>
      </c>
      <c r="D27" s="121">
        <v>7782</v>
      </c>
      <c r="E27" s="121">
        <v>5567</v>
      </c>
      <c r="F27" s="121">
        <v>4913</v>
      </c>
      <c r="G27" s="121">
        <v>3006</v>
      </c>
      <c r="H27" s="121">
        <v>2869</v>
      </c>
      <c r="J27" s="118"/>
    </row>
    <row r="28" spans="1:15" ht="6.75" customHeight="1">
      <c r="A28" s="185"/>
      <c r="B28" s="185"/>
      <c r="C28" s="185"/>
      <c r="D28" s="185"/>
      <c r="E28" s="185"/>
      <c r="F28" s="185"/>
      <c r="G28" s="185"/>
      <c r="H28" s="185"/>
      <c r="I28" s="117"/>
      <c r="J28" s="117"/>
      <c r="L28" s="117"/>
      <c r="M28" s="117"/>
      <c r="N28" s="117"/>
      <c r="O28" s="118"/>
    </row>
  </sheetData>
  <sheetProtection/>
  <mergeCells count="4">
    <mergeCell ref="A2:A4"/>
    <mergeCell ref="B2:D3"/>
    <mergeCell ref="E2:F3"/>
    <mergeCell ref="G2:H3"/>
  </mergeCells>
  <printOptions/>
  <pageMargins left="0.7" right="0.7" top="0.75" bottom="0.75" header="0.3" footer="0.3"/>
  <pageSetup horizontalDpi="600" verticalDpi="600" orientation="landscape" scale="77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"/>
  <sheetViews>
    <sheetView zoomScaleSheetLayoutView="100" zoomScalePageLayoutView="0" workbookViewId="0" topLeftCell="A1">
      <selection activeCell="L9" sqref="L9"/>
    </sheetView>
  </sheetViews>
  <sheetFormatPr defaultColWidth="9.140625" defaultRowHeight="15"/>
  <cols>
    <col min="1" max="1" width="45.8515625" style="1" customWidth="1"/>
    <col min="2" max="2" width="15.140625" style="1" customWidth="1"/>
    <col min="3" max="6" width="12.28125" style="1" customWidth="1"/>
    <col min="7" max="8" width="13.7109375" style="1" customWidth="1"/>
    <col min="9" max="10" width="12.28125" style="1" customWidth="1"/>
    <col min="11" max="11" width="10.57421875" style="1" bestFit="1" customWidth="1"/>
    <col min="12" max="12" width="14.140625" style="1" customWidth="1"/>
    <col min="13" max="13" width="10.57421875" style="1" bestFit="1" customWidth="1"/>
    <col min="14" max="16384" width="9.140625" style="1" customWidth="1"/>
  </cols>
  <sheetData>
    <row r="1" ht="15">
      <c r="A1" s="67" t="s">
        <v>661</v>
      </c>
    </row>
    <row r="2" spans="1:9" ht="15">
      <c r="A2" s="169"/>
      <c r="B2" s="226"/>
      <c r="C2" s="226"/>
      <c r="D2" s="226"/>
      <c r="E2" s="226"/>
      <c r="F2" s="226"/>
      <c r="G2" s="405" t="s">
        <v>428</v>
      </c>
      <c r="H2" s="406" t="s">
        <v>429</v>
      </c>
      <c r="I2" s="241" t="s">
        <v>362</v>
      </c>
    </row>
    <row r="3" spans="1:9" ht="15">
      <c r="A3" s="169"/>
      <c r="B3" s="226"/>
      <c r="C3" s="226"/>
      <c r="D3" s="226"/>
      <c r="E3" s="226"/>
      <c r="F3" s="226"/>
      <c r="G3" s="405"/>
      <c r="H3" s="406"/>
      <c r="I3" s="241" t="s">
        <v>368</v>
      </c>
    </row>
    <row r="4" spans="1:9" ht="15">
      <c r="A4" s="122"/>
      <c r="B4" s="241" t="s">
        <v>363</v>
      </c>
      <c r="C4" s="241" t="s">
        <v>364</v>
      </c>
      <c r="D4" s="241" t="s">
        <v>365</v>
      </c>
      <c r="E4" s="241" t="s">
        <v>366</v>
      </c>
      <c r="F4" s="241" t="s">
        <v>367</v>
      </c>
      <c r="G4" s="405"/>
      <c r="H4" s="406"/>
      <c r="I4" s="150"/>
    </row>
    <row r="5" spans="1:13" ht="15">
      <c r="A5" s="307" t="s">
        <v>526</v>
      </c>
      <c r="B5" s="267">
        <f aca="true" t="shared" si="0" ref="B5:H5">SUM(B7,B10)</f>
        <v>6812978</v>
      </c>
      <c r="C5" s="382">
        <f t="shared" si="0"/>
        <v>3188634</v>
      </c>
      <c r="D5" s="382">
        <f t="shared" si="0"/>
        <v>3624344</v>
      </c>
      <c r="E5" s="267">
        <f t="shared" si="0"/>
        <v>1520102</v>
      </c>
      <c r="F5" s="382">
        <f t="shared" si="0"/>
        <v>5292875</v>
      </c>
      <c r="G5" s="267">
        <f t="shared" si="0"/>
        <v>3222607</v>
      </c>
      <c r="H5" s="382">
        <f t="shared" si="0"/>
        <v>3590371</v>
      </c>
      <c r="I5" s="267">
        <f>B5</f>
        <v>6812978</v>
      </c>
      <c r="K5" s="402"/>
      <c r="L5" s="402"/>
      <c r="M5" s="301"/>
    </row>
    <row r="6" spans="1:9" ht="15">
      <c r="A6" s="307"/>
      <c r="B6" s="267"/>
      <c r="C6" s="267"/>
      <c r="D6" s="267"/>
      <c r="E6" s="267"/>
      <c r="F6" s="267"/>
      <c r="G6" s="267"/>
      <c r="H6" s="267"/>
      <c r="I6" s="267"/>
    </row>
    <row r="7" spans="1:10" ht="15">
      <c r="A7" s="307" t="s">
        <v>14</v>
      </c>
      <c r="B7" s="267">
        <f aca="true" t="shared" si="1" ref="B7:I7">SUM(B8:B9)</f>
        <v>3600916</v>
      </c>
      <c r="C7" s="382">
        <f t="shared" si="1"/>
        <v>1993119</v>
      </c>
      <c r="D7" s="382">
        <f t="shared" si="1"/>
        <v>1607797</v>
      </c>
      <c r="E7" s="267">
        <f t="shared" si="1"/>
        <v>999721</v>
      </c>
      <c r="F7" s="382">
        <f t="shared" si="1"/>
        <v>2601194</v>
      </c>
      <c r="G7" s="267">
        <f t="shared" si="1"/>
        <v>1530880</v>
      </c>
      <c r="H7" s="382">
        <f t="shared" si="1"/>
        <v>2070036</v>
      </c>
      <c r="I7" s="267">
        <f t="shared" si="1"/>
        <v>5292643</v>
      </c>
      <c r="J7" s="1"/>
    </row>
    <row r="8" spans="1:10" ht="15">
      <c r="A8" s="307" t="s">
        <v>527</v>
      </c>
      <c r="B8" s="14">
        <f>SUM(C8:D8)</f>
        <v>2959965</v>
      </c>
      <c r="C8" s="14">
        <v>1690031</v>
      </c>
      <c r="D8" s="14">
        <v>1269934</v>
      </c>
      <c r="E8" s="382">
        <v>814394</v>
      </c>
      <c r="F8" s="382">
        <v>2145571</v>
      </c>
      <c r="G8" s="14">
        <v>1164092</v>
      </c>
      <c r="H8" s="14">
        <v>1795873</v>
      </c>
      <c r="I8" s="267">
        <f>B8+G10+G9</f>
        <v>5018480</v>
      </c>
      <c r="J8" s="112"/>
    </row>
    <row r="9" spans="1:11" ht="15">
      <c r="A9" s="307" t="s">
        <v>528</v>
      </c>
      <c r="B9" s="14">
        <f>SUM(C9:D9)</f>
        <v>640951</v>
      </c>
      <c r="C9" s="14">
        <v>303088</v>
      </c>
      <c r="D9" s="14">
        <v>337863</v>
      </c>
      <c r="E9" s="382">
        <v>185327</v>
      </c>
      <c r="F9" s="382">
        <v>455623</v>
      </c>
      <c r="G9" s="14">
        <v>366788</v>
      </c>
      <c r="H9" s="14">
        <v>274163</v>
      </c>
      <c r="I9" s="267">
        <f>B9-G9</f>
        <v>274163</v>
      </c>
      <c r="J9" s="306"/>
      <c r="K9" s="40"/>
    </row>
    <row r="10" spans="1:11" ht="15">
      <c r="A10" s="307" t="s">
        <v>17</v>
      </c>
      <c r="B10" s="14">
        <f>SUM(C10:D10)</f>
        <v>3212062</v>
      </c>
      <c r="C10" s="14">
        <v>1195515</v>
      </c>
      <c r="D10" s="14">
        <v>2016547</v>
      </c>
      <c r="E10" s="382">
        <v>520381</v>
      </c>
      <c r="F10" s="382">
        <v>2691681</v>
      </c>
      <c r="G10" s="14">
        <v>1691727</v>
      </c>
      <c r="H10" s="14">
        <v>1520335</v>
      </c>
      <c r="I10" s="267">
        <f>I5-I7</f>
        <v>1520335</v>
      </c>
      <c r="J10" s="306"/>
      <c r="K10" s="301"/>
    </row>
    <row r="11" spans="1:11" ht="15">
      <c r="A11" s="307"/>
      <c r="B11" s="304"/>
      <c r="C11" s="304"/>
      <c r="D11" s="304"/>
      <c r="E11" s="304"/>
      <c r="F11" s="304"/>
      <c r="G11" s="304"/>
      <c r="H11" s="305"/>
      <c r="I11" s="303"/>
      <c r="J11" s="233"/>
      <c r="K11" s="301"/>
    </row>
    <row r="12" spans="1:11" ht="15">
      <c r="A12" s="307" t="s">
        <v>529</v>
      </c>
      <c r="B12" s="14">
        <f aca="true" t="shared" si="2" ref="B12:H12">SUM(B13:B15)</f>
        <v>2933785</v>
      </c>
      <c r="C12" s="14">
        <f t="shared" si="2"/>
        <v>1249127</v>
      </c>
      <c r="D12" s="14">
        <f t="shared" si="2"/>
        <v>1684658</v>
      </c>
      <c r="E12" s="14">
        <f t="shared" si="2"/>
        <v>501022</v>
      </c>
      <c r="F12" s="14">
        <f t="shared" si="2"/>
        <v>2432763</v>
      </c>
      <c r="G12" s="14">
        <f t="shared" si="2"/>
        <v>1889115</v>
      </c>
      <c r="H12" s="14">
        <f t="shared" si="2"/>
        <v>1044671</v>
      </c>
      <c r="I12" s="303" t="s">
        <v>407</v>
      </c>
      <c r="K12" s="301"/>
    </row>
    <row r="13" spans="1:10" ht="15">
      <c r="A13" s="307" t="s">
        <v>528</v>
      </c>
      <c r="B13" s="14">
        <f>SUM(C13:D13)</f>
        <v>640951</v>
      </c>
      <c r="C13" s="14">
        <v>303088</v>
      </c>
      <c r="D13" s="14">
        <v>337863</v>
      </c>
      <c r="E13" s="14">
        <v>185327</v>
      </c>
      <c r="F13" s="14">
        <v>455623</v>
      </c>
      <c r="G13" s="14">
        <v>366788</v>
      </c>
      <c r="H13" s="14">
        <v>274163</v>
      </c>
      <c r="I13" s="303" t="s">
        <v>407</v>
      </c>
      <c r="J13" s="234"/>
    </row>
    <row r="14" spans="1:10" ht="15">
      <c r="A14" s="307" t="s">
        <v>530</v>
      </c>
      <c r="B14" s="14">
        <f>SUM(C14:D14)</f>
        <v>838906</v>
      </c>
      <c r="C14" s="14">
        <v>436354</v>
      </c>
      <c r="D14" s="14">
        <v>402552</v>
      </c>
      <c r="E14" s="14">
        <v>104734</v>
      </c>
      <c r="F14" s="14">
        <v>734173</v>
      </c>
      <c r="G14" s="14">
        <v>503599</v>
      </c>
      <c r="H14" s="14">
        <v>335308</v>
      </c>
      <c r="I14" s="303" t="s">
        <v>407</v>
      </c>
      <c r="J14" s="338"/>
    </row>
    <row r="15" spans="1:9" ht="15">
      <c r="A15" s="307" t="s">
        <v>531</v>
      </c>
      <c r="B15" s="14">
        <f>SUM(C15:D15)</f>
        <v>1453928</v>
      </c>
      <c r="C15" s="14">
        <v>509685</v>
      </c>
      <c r="D15" s="14">
        <v>944243</v>
      </c>
      <c r="E15" s="14">
        <v>210961</v>
      </c>
      <c r="F15" s="14">
        <v>1242967</v>
      </c>
      <c r="G15" s="14">
        <v>1018728</v>
      </c>
      <c r="H15" s="14">
        <v>435200</v>
      </c>
      <c r="I15" s="303" t="s">
        <v>407</v>
      </c>
    </row>
    <row r="16" spans="1:14" ht="15" customHeight="1">
      <c r="A16" s="307"/>
      <c r="B16" s="214"/>
      <c r="C16" s="214"/>
      <c r="D16" s="214"/>
      <c r="E16" s="214"/>
      <c r="F16" s="214"/>
      <c r="G16" s="214"/>
      <c r="H16" s="214"/>
      <c r="N16" s="301"/>
    </row>
    <row r="17" spans="1:9" ht="15">
      <c r="A17" s="307" t="s">
        <v>11</v>
      </c>
      <c r="B17" s="243">
        <f>B7/B5</f>
        <v>0.5285377407647581</v>
      </c>
      <c r="C17" s="243">
        <f aca="true" t="shared" si="3" ref="C17:H17">C7/C5</f>
        <v>0.6250698575001082</v>
      </c>
      <c r="D17" s="243">
        <f t="shared" si="3"/>
        <v>0.44361048509744105</v>
      </c>
      <c r="E17" s="243">
        <f t="shared" si="3"/>
        <v>0.6576670512899793</v>
      </c>
      <c r="F17" s="243">
        <f t="shared" si="3"/>
        <v>0.4914519991498004</v>
      </c>
      <c r="G17" s="243">
        <f t="shared" si="3"/>
        <v>0.47504396285367717</v>
      </c>
      <c r="H17" s="243">
        <f t="shared" si="3"/>
        <v>0.5765521167589645</v>
      </c>
      <c r="I17" s="243">
        <f>I7/I5</f>
        <v>0.7768472171787433</v>
      </c>
    </row>
    <row r="18" spans="1:11" ht="15">
      <c r="A18" s="307" t="s">
        <v>532</v>
      </c>
      <c r="B18" s="243">
        <f>B8/B5</f>
        <v>0.4344597912983133</v>
      </c>
      <c r="C18" s="243">
        <f aca="true" t="shared" si="4" ref="C18:I18">C8/C5</f>
        <v>0.5300172424931805</v>
      </c>
      <c r="D18" s="243">
        <f t="shared" si="4"/>
        <v>0.35039002920252604</v>
      </c>
      <c r="E18" s="243">
        <f t="shared" si="4"/>
        <v>0.5357495746995925</v>
      </c>
      <c r="F18" s="243">
        <f t="shared" si="4"/>
        <v>0.4053696714923364</v>
      </c>
      <c r="G18" s="243">
        <f t="shared" si="4"/>
        <v>0.3612267955726528</v>
      </c>
      <c r="H18" s="243">
        <f t="shared" si="4"/>
        <v>0.5001914843897748</v>
      </c>
      <c r="I18" s="243">
        <f t="shared" si="4"/>
        <v>0.7366059306224092</v>
      </c>
      <c r="K18" s="396"/>
    </row>
    <row r="19" spans="1:8" ht="15">
      <c r="A19" s="307" t="s">
        <v>525</v>
      </c>
      <c r="B19" s="243">
        <f>B14/B8</f>
        <v>0.2834175404101062</v>
      </c>
      <c r="C19" s="243">
        <f aca="true" t="shared" si="5" ref="C19:H19">C14/C8</f>
        <v>0.2581928970533677</v>
      </c>
      <c r="D19" s="243">
        <f t="shared" si="5"/>
        <v>0.316986552057036</v>
      </c>
      <c r="E19" s="243">
        <f t="shared" si="5"/>
        <v>0.12860359973182514</v>
      </c>
      <c r="F19" s="243">
        <f t="shared" si="5"/>
        <v>0.3421807062082774</v>
      </c>
      <c r="G19" s="243">
        <f t="shared" si="5"/>
        <v>0.4326109963817293</v>
      </c>
      <c r="H19" s="243">
        <f t="shared" si="5"/>
        <v>0.18671030746606246</v>
      </c>
    </row>
    <row r="20" spans="1:9" ht="15">
      <c r="A20" s="307" t="s">
        <v>533</v>
      </c>
      <c r="B20" s="243">
        <f>B9/B7</f>
        <v>0.17799665418465746</v>
      </c>
      <c r="C20" s="243">
        <f aca="true" t="shared" si="6" ref="C20:H20">C9/C7</f>
        <v>0.15206718715741507</v>
      </c>
      <c r="D20" s="243">
        <f t="shared" si="6"/>
        <v>0.21014033488058506</v>
      </c>
      <c r="E20" s="243">
        <f t="shared" si="6"/>
        <v>0.185378720663065</v>
      </c>
      <c r="F20" s="243">
        <f t="shared" si="6"/>
        <v>0.17515917690106927</v>
      </c>
      <c r="G20" s="243">
        <f t="shared" si="6"/>
        <v>0.23959291387959866</v>
      </c>
      <c r="H20" s="243">
        <f t="shared" si="6"/>
        <v>0.132443590353018</v>
      </c>
      <c r="I20" s="243">
        <f>I9/I7</f>
        <v>0.05180077326205452</v>
      </c>
    </row>
    <row r="21" spans="1:8" ht="30">
      <c r="A21" s="242" t="s">
        <v>534</v>
      </c>
      <c r="B21" s="243">
        <f>(B9+B14)/B7</f>
        <v>0.4109668206645198</v>
      </c>
      <c r="C21" s="243">
        <f aca="true" t="shared" si="7" ref="C21:H21">(C9+C14)/C7</f>
        <v>0.3709974166118531</v>
      </c>
      <c r="D21" s="243">
        <f t="shared" si="7"/>
        <v>0.46051522673571355</v>
      </c>
      <c r="E21" s="243">
        <f t="shared" si="7"/>
        <v>0.2901419496039395</v>
      </c>
      <c r="F21" s="243">
        <f t="shared" si="7"/>
        <v>0.4574037922584782</v>
      </c>
      <c r="G21" s="243">
        <f t="shared" si="7"/>
        <v>0.5685533810618729</v>
      </c>
      <c r="H21" s="243">
        <f t="shared" si="7"/>
        <v>0.29442531434235925</v>
      </c>
    </row>
    <row r="22" spans="1:9" ht="28.5" customHeight="1">
      <c r="A22" s="242" t="s">
        <v>535</v>
      </c>
      <c r="B22" s="243">
        <f>(B9+B15)/(B7+B15)</f>
        <v>0.41443000021365645</v>
      </c>
      <c r="C22" s="243">
        <f aca="true" t="shared" si="8" ref="C22:H22">(C9+C15)/(C7+C15)</f>
        <v>0.3247449660460827</v>
      </c>
      <c r="D22" s="243">
        <f t="shared" si="8"/>
        <v>0.502384758859579</v>
      </c>
      <c r="E22" s="243">
        <f t="shared" si="8"/>
        <v>0.32732625082391575</v>
      </c>
      <c r="F22" s="243">
        <f t="shared" si="8"/>
        <v>0.4418623465562447</v>
      </c>
      <c r="G22" s="243">
        <f t="shared" si="8"/>
        <v>0.5434231458326143</v>
      </c>
      <c r="H22" s="243">
        <f t="shared" si="8"/>
        <v>0.28315216610331323</v>
      </c>
      <c r="I22" t="s">
        <v>407</v>
      </c>
    </row>
    <row r="23" spans="1:10" ht="30">
      <c r="A23" s="242" t="s">
        <v>536</v>
      </c>
      <c r="B23" s="243">
        <f>(B13+B14+B15)/(B15+B7)</f>
        <v>0.5803908092910484</v>
      </c>
      <c r="C23" s="243">
        <f aca="true" t="shared" si="9" ref="C23:H23">(C13+C14+C15)/(C15+C7)</f>
        <v>0.4990910195125148</v>
      </c>
      <c r="D23" s="243">
        <f t="shared" si="9"/>
        <v>0.6601220983997116</v>
      </c>
      <c r="E23" s="243">
        <f t="shared" si="9"/>
        <v>0.41383451641306307</v>
      </c>
      <c r="F23" s="243">
        <f t="shared" si="9"/>
        <v>0.6328462829730597</v>
      </c>
      <c r="G23" s="243">
        <f t="shared" si="9"/>
        <v>0.7409433136388025</v>
      </c>
      <c r="H23" s="243">
        <f t="shared" si="9"/>
        <v>0.4169950455765445</v>
      </c>
      <c r="I23" s="244" t="s">
        <v>407</v>
      </c>
      <c r="J23" s="302"/>
    </row>
    <row r="24" spans="1:8" ht="15" customHeight="1">
      <c r="A24" s="307"/>
      <c r="B24" s="214"/>
      <c r="C24" s="214"/>
      <c r="D24" s="214"/>
      <c r="E24" s="214"/>
      <c r="F24" s="214"/>
      <c r="G24" s="214"/>
      <c r="H24" s="214"/>
    </row>
    <row r="25" spans="1:9" ht="15" customHeight="1">
      <c r="A25" s="307" t="s">
        <v>369</v>
      </c>
      <c r="B25" s="243">
        <v>0.216571014688461</v>
      </c>
      <c r="C25" s="243">
        <v>0.1789251755706684</v>
      </c>
      <c r="D25" s="243">
        <v>0.2610864098960852</v>
      </c>
      <c r="E25" s="243">
        <v>0.21706011282382953</v>
      </c>
      <c r="F25" s="243">
        <v>0.216571014688461</v>
      </c>
      <c r="G25" s="243">
        <v>0.2966800479188983</v>
      </c>
      <c r="H25" s="243">
        <v>0.16994845721210614</v>
      </c>
      <c r="I25" s="243">
        <v>0.07978084734528805</v>
      </c>
    </row>
    <row r="26" spans="1:9" ht="15">
      <c r="A26" s="394" t="s">
        <v>537</v>
      </c>
      <c r="B26" s="395" t="s">
        <v>725</v>
      </c>
      <c r="C26" s="395" t="s">
        <v>726</v>
      </c>
      <c r="D26" s="395" t="s">
        <v>727</v>
      </c>
      <c r="E26" s="395" t="s">
        <v>728</v>
      </c>
      <c r="F26" s="395" t="s">
        <v>727</v>
      </c>
      <c r="G26" s="395" t="s">
        <v>727</v>
      </c>
      <c r="H26" s="395" t="s">
        <v>729</v>
      </c>
      <c r="I26" s="244"/>
    </row>
    <row r="27" spans="1:9" ht="15">
      <c r="A27" s="138"/>
      <c r="B27" s="36"/>
      <c r="C27" s="36"/>
      <c r="D27" s="36"/>
      <c r="E27" s="36"/>
      <c r="F27" s="36"/>
      <c r="G27" s="36"/>
      <c r="H27" s="36"/>
      <c r="I27" s="36"/>
    </row>
    <row r="28" ht="14.25" customHeight="1"/>
    <row r="30" ht="15">
      <c r="B30" s="380"/>
    </row>
  </sheetData>
  <sheetProtection/>
  <mergeCells count="2">
    <mergeCell ref="G2:G4"/>
    <mergeCell ref="H2:H4"/>
  </mergeCells>
  <printOptions/>
  <pageMargins left="0.7" right="0.7" top="0.75" bottom="0.75" header="0.3" footer="0.3"/>
  <pageSetup horizontalDpi="600" verticalDpi="600" orientation="landscape" paperSize="9" scale="79" r:id="rId1"/>
  <headerFooter>
    <oddFooter>&amp;C&amp;F&amp;RPage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K54"/>
  <sheetViews>
    <sheetView view="pageBreakPreview" zoomScaleSheetLayoutView="100" zoomScalePageLayoutView="0" workbookViewId="0" topLeftCell="A1">
      <selection activeCell="E20" sqref="E20"/>
    </sheetView>
  </sheetViews>
  <sheetFormatPr defaultColWidth="9.140625" defaultRowHeight="15"/>
  <cols>
    <col min="1" max="1" width="51.28125" style="0" customWidth="1"/>
    <col min="2" max="2" width="11.140625" style="0" customWidth="1"/>
    <col min="3" max="3" width="11.421875" style="0" customWidth="1"/>
    <col min="4" max="4" width="10.7109375" style="0" customWidth="1"/>
    <col min="5" max="6" width="11.00390625" style="0" customWidth="1"/>
    <col min="7" max="7" width="10.8515625" style="0" customWidth="1"/>
    <col min="8" max="8" width="10.7109375" style="0" customWidth="1"/>
  </cols>
  <sheetData>
    <row r="1" spans="1:8" ht="15.75">
      <c r="A1" s="98" t="s">
        <v>686</v>
      </c>
      <c r="B1" s="37"/>
      <c r="C1" s="37"/>
      <c r="D1" s="37"/>
      <c r="E1" s="37"/>
      <c r="F1" s="37"/>
      <c r="G1" s="37"/>
      <c r="H1" s="37"/>
    </row>
    <row r="2" spans="1:8" ht="15">
      <c r="A2" s="189"/>
      <c r="B2" s="439" t="s">
        <v>9</v>
      </c>
      <c r="C2" s="439"/>
      <c r="D2" s="439"/>
      <c r="E2" s="439" t="s">
        <v>49</v>
      </c>
      <c r="F2" s="439"/>
      <c r="G2" s="439" t="s">
        <v>50</v>
      </c>
      <c r="H2" s="439"/>
    </row>
    <row r="3" spans="1:8" ht="27.75" customHeight="1">
      <c r="A3" s="189"/>
      <c r="B3" s="439" t="s">
        <v>397</v>
      </c>
      <c r="C3" s="439"/>
      <c r="D3" s="439"/>
      <c r="E3" s="440" t="s">
        <v>397</v>
      </c>
      <c r="F3" s="440"/>
      <c r="G3" s="439" t="s">
        <v>397</v>
      </c>
      <c r="H3" s="439"/>
    </row>
    <row r="4" spans="1:8" ht="30">
      <c r="A4" s="189"/>
      <c r="B4" s="190" t="s">
        <v>9</v>
      </c>
      <c r="C4" s="190" t="s">
        <v>398</v>
      </c>
      <c r="D4" s="190" t="s">
        <v>158</v>
      </c>
      <c r="E4" s="190" t="s">
        <v>398</v>
      </c>
      <c r="F4" s="190" t="s">
        <v>158</v>
      </c>
      <c r="G4" s="190" t="s">
        <v>398</v>
      </c>
      <c r="H4" s="190" t="s">
        <v>158</v>
      </c>
    </row>
    <row r="5" spans="1:10" ht="15">
      <c r="A5" s="141" t="s">
        <v>9</v>
      </c>
      <c r="B5" s="121">
        <v>2803238</v>
      </c>
      <c r="C5" s="121">
        <v>2301651</v>
      </c>
      <c r="D5" s="121">
        <v>501587</v>
      </c>
      <c r="E5" s="121">
        <v>1303384</v>
      </c>
      <c r="F5" s="121">
        <v>326797</v>
      </c>
      <c r="G5" s="121">
        <v>998267</v>
      </c>
      <c r="H5" s="121">
        <v>174790</v>
      </c>
      <c r="J5" s="357"/>
    </row>
    <row r="6" spans="1:8" ht="15">
      <c r="A6" s="37" t="s">
        <v>25</v>
      </c>
      <c r="B6" s="121">
        <v>1107537</v>
      </c>
      <c r="C6" s="121">
        <v>1078180</v>
      </c>
      <c r="D6" s="121">
        <v>29357</v>
      </c>
      <c r="E6" s="121">
        <v>496987</v>
      </c>
      <c r="F6" s="121">
        <v>15177</v>
      </c>
      <c r="G6" s="121">
        <v>581193</v>
      </c>
      <c r="H6" s="121">
        <v>14180</v>
      </c>
    </row>
    <row r="7" spans="1:8" ht="15">
      <c r="A7" s="37" t="s">
        <v>26</v>
      </c>
      <c r="B7" s="121">
        <v>54618</v>
      </c>
      <c r="C7" s="121">
        <v>33991</v>
      </c>
      <c r="D7" s="121">
        <v>20627</v>
      </c>
      <c r="E7" s="121">
        <v>30189</v>
      </c>
      <c r="F7" s="121">
        <v>19567</v>
      </c>
      <c r="G7" s="121">
        <v>3802</v>
      </c>
      <c r="H7" s="121">
        <v>1060</v>
      </c>
    </row>
    <row r="8" spans="1:8" ht="15">
      <c r="A8" s="37" t="s">
        <v>28</v>
      </c>
      <c r="B8" s="121">
        <v>179433</v>
      </c>
      <c r="C8" s="121">
        <v>146931</v>
      </c>
      <c r="D8" s="121">
        <v>32502</v>
      </c>
      <c r="E8" s="121">
        <v>85317</v>
      </c>
      <c r="F8" s="121">
        <v>23459</v>
      </c>
      <c r="G8" s="121">
        <v>61614</v>
      </c>
      <c r="H8" s="121">
        <v>9043</v>
      </c>
    </row>
    <row r="9" spans="1:8" ht="15">
      <c r="A9" s="37" t="s">
        <v>29</v>
      </c>
      <c r="B9" s="121">
        <v>8575</v>
      </c>
      <c r="C9" s="121">
        <v>2796</v>
      </c>
      <c r="D9" s="121">
        <v>5780</v>
      </c>
      <c r="E9" s="121">
        <v>2660</v>
      </c>
      <c r="F9" s="121">
        <v>5187</v>
      </c>
      <c r="G9" s="121">
        <v>135</v>
      </c>
      <c r="H9" s="121">
        <v>592</v>
      </c>
    </row>
    <row r="10" spans="1:8" ht="15">
      <c r="A10" s="37" t="s">
        <v>30</v>
      </c>
      <c r="B10" s="121">
        <v>11030</v>
      </c>
      <c r="C10" s="121">
        <v>5899</v>
      </c>
      <c r="D10" s="121">
        <v>5131</v>
      </c>
      <c r="E10" s="121">
        <v>3939</v>
      </c>
      <c r="F10" s="121">
        <v>3502</v>
      </c>
      <c r="G10" s="121">
        <v>1960</v>
      </c>
      <c r="H10" s="121">
        <v>1629</v>
      </c>
    </row>
    <row r="11" spans="1:8" ht="15">
      <c r="A11" s="37" t="s">
        <v>31</v>
      </c>
      <c r="B11" s="121">
        <v>304377</v>
      </c>
      <c r="C11" s="121">
        <v>280909</v>
      </c>
      <c r="D11" s="121">
        <v>23468</v>
      </c>
      <c r="E11" s="121">
        <v>252440</v>
      </c>
      <c r="F11" s="121">
        <v>17818</v>
      </c>
      <c r="G11" s="121">
        <v>28468</v>
      </c>
      <c r="H11" s="121">
        <v>5650</v>
      </c>
    </row>
    <row r="12" spans="1:8" ht="15">
      <c r="A12" s="37" t="s">
        <v>32</v>
      </c>
      <c r="B12" s="121">
        <v>492086</v>
      </c>
      <c r="C12" s="121">
        <v>425514</v>
      </c>
      <c r="D12" s="121">
        <v>66572</v>
      </c>
      <c r="E12" s="121">
        <v>197380</v>
      </c>
      <c r="F12" s="121">
        <v>41963</v>
      </c>
      <c r="G12" s="121">
        <v>228134</v>
      </c>
      <c r="H12" s="121">
        <v>24609</v>
      </c>
    </row>
    <row r="13" spans="1:8" ht="15">
      <c r="A13" s="37" t="s">
        <v>33</v>
      </c>
      <c r="B13" s="121">
        <v>119181</v>
      </c>
      <c r="C13" s="121">
        <v>102160</v>
      </c>
      <c r="D13" s="121">
        <v>17021</v>
      </c>
      <c r="E13" s="121">
        <v>101646</v>
      </c>
      <c r="F13" s="121">
        <v>14124</v>
      </c>
      <c r="G13" s="121">
        <v>514</v>
      </c>
      <c r="H13" s="121">
        <v>2896</v>
      </c>
    </row>
    <row r="14" spans="1:8" ht="15">
      <c r="A14" s="37" t="s">
        <v>34</v>
      </c>
      <c r="B14" s="121">
        <v>47781</v>
      </c>
      <c r="C14" s="121">
        <v>29740</v>
      </c>
      <c r="D14" s="121">
        <v>18041</v>
      </c>
      <c r="E14" s="121">
        <v>15231</v>
      </c>
      <c r="F14" s="121">
        <v>10774</v>
      </c>
      <c r="G14" s="121">
        <v>14510</v>
      </c>
      <c r="H14" s="121">
        <v>7267</v>
      </c>
    </row>
    <row r="15" spans="1:8" ht="15">
      <c r="A15" s="37" t="s">
        <v>35</v>
      </c>
      <c r="B15" s="121">
        <v>14031</v>
      </c>
      <c r="C15" s="121">
        <v>7044</v>
      </c>
      <c r="D15" s="121">
        <v>6988</v>
      </c>
      <c r="E15" s="121">
        <v>3901</v>
      </c>
      <c r="F15" s="121">
        <v>5165</v>
      </c>
      <c r="G15" s="121">
        <v>3142</v>
      </c>
      <c r="H15" s="121">
        <v>1822</v>
      </c>
    </row>
    <row r="16" spans="1:8" ht="15">
      <c r="A16" s="37" t="s">
        <v>36</v>
      </c>
      <c r="B16" s="121">
        <v>21545</v>
      </c>
      <c r="C16" s="121">
        <v>1733</v>
      </c>
      <c r="D16" s="121">
        <v>19812</v>
      </c>
      <c r="E16" s="121">
        <v>1112</v>
      </c>
      <c r="F16" s="121">
        <v>12206</v>
      </c>
      <c r="G16" s="121">
        <v>620</v>
      </c>
      <c r="H16" s="121">
        <v>7607</v>
      </c>
    </row>
    <row r="17" spans="1:8" ht="15">
      <c r="A17" s="37" t="s">
        <v>37</v>
      </c>
      <c r="B17" s="121">
        <v>2595</v>
      </c>
      <c r="C17" s="121">
        <v>2011</v>
      </c>
      <c r="D17" s="121">
        <v>584</v>
      </c>
      <c r="E17" s="121">
        <v>1349</v>
      </c>
      <c r="F17" s="121">
        <v>0</v>
      </c>
      <c r="G17" s="121">
        <v>662</v>
      </c>
      <c r="H17" s="121">
        <v>584</v>
      </c>
    </row>
    <row r="18" spans="1:8" ht="15">
      <c r="A18" s="37" t="s">
        <v>0</v>
      </c>
      <c r="B18" s="121">
        <v>25407</v>
      </c>
      <c r="C18" s="121">
        <v>10642</v>
      </c>
      <c r="D18" s="121">
        <v>14764</v>
      </c>
      <c r="E18" s="121">
        <v>9386</v>
      </c>
      <c r="F18" s="121">
        <v>9022</v>
      </c>
      <c r="G18" s="121">
        <v>1256</v>
      </c>
      <c r="H18" s="121">
        <v>5743</v>
      </c>
    </row>
    <row r="19" spans="1:8" ht="15">
      <c r="A19" s="37" t="s">
        <v>1</v>
      </c>
      <c r="B19" s="121">
        <v>30247</v>
      </c>
      <c r="C19" s="121">
        <v>10931</v>
      </c>
      <c r="D19" s="121">
        <v>19316</v>
      </c>
      <c r="E19" s="121">
        <v>7324</v>
      </c>
      <c r="F19" s="121">
        <v>12974</v>
      </c>
      <c r="G19" s="121">
        <v>3606</v>
      </c>
      <c r="H19" s="121">
        <v>6342</v>
      </c>
    </row>
    <row r="20" spans="1:8" ht="15">
      <c r="A20" s="37" t="s">
        <v>2</v>
      </c>
      <c r="B20" s="121">
        <v>71556</v>
      </c>
      <c r="C20" s="121">
        <v>9811</v>
      </c>
      <c r="D20" s="121">
        <v>61745</v>
      </c>
      <c r="E20" s="121">
        <v>7698</v>
      </c>
      <c r="F20" s="121">
        <v>45401</v>
      </c>
      <c r="G20" s="121">
        <v>2113</v>
      </c>
      <c r="H20" s="121">
        <v>16344</v>
      </c>
    </row>
    <row r="21" spans="1:8" ht="15">
      <c r="A21" s="37" t="s">
        <v>3</v>
      </c>
      <c r="B21" s="121">
        <v>116713</v>
      </c>
      <c r="C21" s="121">
        <v>23688</v>
      </c>
      <c r="D21" s="121">
        <v>93025</v>
      </c>
      <c r="E21" s="121">
        <v>14711</v>
      </c>
      <c r="F21" s="121">
        <v>53344</v>
      </c>
      <c r="G21" s="121">
        <v>8977</v>
      </c>
      <c r="H21" s="121">
        <v>39681</v>
      </c>
    </row>
    <row r="22" spans="1:8" ht="15">
      <c r="A22" s="37" t="s">
        <v>4</v>
      </c>
      <c r="B22" s="121">
        <v>52703</v>
      </c>
      <c r="C22" s="121">
        <v>9699</v>
      </c>
      <c r="D22" s="121">
        <v>43005</v>
      </c>
      <c r="E22" s="121">
        <v>3283</v>
      </c>
      <c r="F22" s="121">
        <v>21260</v>
      </c>
      <c r="G22" s="121">
        <v>6416</v>
      </c>
      <c r="H22" s="121">
        <v>21744</v>
      </c>
    </row>
    <row r="23" spans="1:8" ht="15">
      <c r="A23" s="37" t="s">
        <v>5</v>
      </c>
      <c r="B23" s="121">
        <v>14344</v>
      </c>
      <c r="C23" s="121">
        <v>8964</v>
      </c>
      <c r="D23" s="121">
        <v>5380</v>
      </c>
      <c r="E23" s="121">
        <v>3218</v>
      </c>
      <c r="F23" s="121">
        <v>3536</v>
      </c>
      <c r="G23" s="121">
        <v>5746</v>
      </c>
      <c r="H23" s="121">
        <v>1843</v>
      </c>
    </row>
    <row r="24" spans="1:8" ht="15">
      <c r="A24" s="37" t="s">
        <v>6</v>
      </c>
      <c r="B24" s="121">
        <v>62292</v>
      </c>
      <c r="C24" s="121">
        <v>54698</v>
      </c>
      <c r="D24" s="121">
        <v>7594</v>
      </c>
      <c r="E24" s="121">
        <v>35406</v>
      </c>
      <c r="F24" s="121">
        <v>5190</v>
      </c>
      <c r="G24" s="121">
        <v>19291</v>
      </c>
      <c r="H24" s="121">
        <v>2404</v>
      </c>
    </row>
    <row r="25" spans="1:8" ht="15">
      <c r="A25" s="37" t="s">
        <v>7</v>
      </c>
      <c r="B25" s="121">
        <v>50834</v>
      </c>
      <c r="C25" s="121">
        <v>50393</v>
      </c>
      <c r="D25" s="121">
        <v>442</v>
      </c>
      <c r="E25" s="121">
        <v>26543</v>
      </c>
      <c r="F25" s="121">
        <v>310</v>
      </c>
      <c r="G25" s="121">
        <v>23850</v>
      </c>
      <c r="H25" s="121">
        <v>132</v>
      </c>
    </row>
    <row r="26" spans="1:8" ht="15">
      <c r="A26" s="37" t="s">
        <v>8</v>
      </c>
      <c r="B26" s="121">
        <v>16354</v>
      </c>
      <c r="C26" s="121">
        <v>5919</v>
      </c>
      <c r="D26" s="121">
        <v>10435</v>
      </c>
      <c r="E26" s="121">
        <v>3663</v>
      </c>
      <c r="F26" s="121">
        <v>6816</v>
      </c>
      <c r="G26" s="121">
        <v>2256</v>
      </c>
      <c r="H26" s="121">
        <v>3619</v>
      </c>
    </row>
    <row r="27" spans="1:11" ht="9" customHeight="1">
      <c r="A27" s="188"/>
      <c r="B27" s="188"/>
      <c r="C27" s="188"/>
      <c r="D27" s="188"/>
      <c r="E27" s="188"/>
      <c r="F27" s="188"/>
      <c r="G27" s="188"/>
      <c r="H27" s="188"/>
      <c r="I27" s="187"/>
      <c r="J27" s="187"/>
      <c r="K27" s="187"/>
    </row>
    <row r="31" spans="2:3" ht="15">
      <c r="B31" s="75"/>
      <c r="C31" s="75"/>
    </row>
    <row r="32" spans="2:4" ht="15">
      <c r="B32" s="75"/>
      <c r="C32" s="75"/>
      <c r="D32" s="75"/>
    </row>
    <row r="33" spans="2:4" ht="15">
      <c r="B33" s="75"/>
      <c r="C33" s="75"/>
      <c r="D33" s="75"/>
    </row>
    <row r="34" spans="2:4" ht="15">
      <c r="B34" s="75"/>
      <c r="C34" s="75"/>
      <c r="D34" s="75"/>
    </row>
    <row r="35" spans="2:4" ht="15">
      <c r="B35" s="75"/>
      <c r="C35" s="75"/>
      <c r="D35" s="75"/>
    </row>
    <row r="36" spans="2:4" ht="15">
      <c r="B36" s="75"/>
      <c r="C36" s="75"/>
      <c r="D36" s="75"/>
    </row>
    <row r="37" spans="2:4" ht="15">
      <c r="B37" s="75"/>
      <c r="C37" s="75"/>
      <c r="D37" s="75"/>
    </row>
    <row r="38" spans="2:4" ht="15">
      <c r="B38" s="75"/>
      <c r="C38" s="75"/>
      <c r="D38" s="75"/>
    </row>
    <row r="39" spans="2:4" ht="15">
      <c r="B39" s="75"/>
      <c r="C39" s="75"/>
      <c r="D39" s="75"/>
    </row>
    <row r="40" spans="2:4" ht="15">
      <c r="B40" s="75"/>
      <c r="C40" s="75"/>
      <c r="D40" s="75"/>
    </row>
    <row r="41" spans="2:4" ht="15">
      <c r="B41" s="75"/>
      <c r="C41" s="75"/>
      <c r="D41" s="75"/>
    </row>
    <row r="42" spans="2:4" ht="15">
      <c r="B42" s="75"/>
      <c r="C42" s="75"/>
      <c r="D42" s="75"/>
    </row>
    <row r="44" spans="2:4" ht="15">
      <c r="B44" s="75"/>
      <c r="C44" s="75"/>
      <c r="D44" s="75"/>
    </row>
    <row r="45" spans="2:4" ht="15">
      <c r="B45" s="75"/>
      <c r="C45" s="75"/>
      <c r="D45" s="75"/>
    </row>
    <row r="46" spans="2:4" ht="15">
      <c r="B46" s="75"/>
      <c r="C46" s="75"/>
      <c r="D46" s="75"/>
    </row>
    <row r="47" spans="2:4" ht="15">
      <c r="B47" s="75"/>
      <c r="C47" s="75"/>
      <c r="D47" s="75"/>
    </row>
    <row r="48" spans="2:4" ht="15">
      <c r="B48" s="75"/>
      <c r="C48" s="75"/>
      <c r="D48" s="75"/>
    </row>
    <row r="49" spans="2:4" ht="15">
      <c r="B49" s="75"/>
      <c r="C49" s="75"/>
      <c r="D49" s="75"/>
    </row>
    <row r="50" spans="2:4" ht="15">
      <c r="B50" s="75"/>
      <c r="C50" s="75"/>
      <c r="D50" s="75"/>
    </row>
    <row r="51" spans="2:4" ht="15">
      <c r="B51" s="75"/>
      <c r="C51" s="75"/>
      <c r="D51" s="75"/>
    </row>
    <row r="52" spans="2:4" ht="15">
      <c r="B52" s="75"/>
      <c r="C52" s="75"/>
      <c r="D52" s="75"/>
    </row>
    <row r="53" ht="15">
      <c r="D53" s="75"/>
    </row>
    <row r="54" ht="15">
      <c r="D54" s="75"/>
    </row>
  </sheetData>
  <sheetProtection/>
  <mergeCells count="6">
    <mergeCell ref="E2:F2"/>
    <mergeCell ref="G2:H2"/>
    <mergeCell ref="G3:H3"/>
    <mergeCell ref="B2:D2"/>
    <mergeCell ref="B3:D3"/>
    <mergeCell ref="E3:F3"/>
  </mergeCells>
  <printOptions/>
  <pageMargins left="0.7" right="0.7" top="0.75" bottom="0.75" header="0.3" footer="0.3"/>
  <pageSetup horizontalDpi="600" verticalDpi="600" orientation="landscape" scale="67" r:id="rId1"/>
  <colBreaks count="1" manualBreakCount="1">
    <brk id="8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</sheetPr>
  <dimension ref="A1:J50"/>
  <sheetViews>
    <sheetView view="pageBreakPreview" zoomScaleSheetLayoutView="100" zoomScalePageLayoutView="0" workbookViewId="0" topLeftCell="A1">
      <selection activeCell="F30" sqref="F30"/>
    </sheetView>
  </sheetViews>
  <sheetFormatPr defaultColWidth="11.421875" defaultRowHeight="15"/>
  <cols>
    <col min="1" max="1" width="55.00390625" style="0" customWidth="1"/>
    <col min="2" max="8" width="10.57421875" style="0" customWidth="1"/>
  </cols>
  <sheetData>
    <row r="1" ht="15">
      <c r="A1" s="99" t="s">
        <v>687</v>
      </c>
    </row>
    <row r="2" spans="1:10" ht="15">
      <c r="A2" s="56"/>
      <c r="B2" s="441" t="s">
        <v>80</v>
      </c>
      <c r="C2" s="441"/>
      <c r="D2" s="441"/>
      <c r="E2" s="441" t="s">
        <v>52</v>
      </c>
      <c r="F2" s="442"/>
      <c r="G2" s="441" t="s">
        <v>51</v>
      </c>
      <c r="H2" s="442"/>
      <c r="I2" s="42"/>
      <c r="J2" s="42"/>
    </row>
    <row r="3" spans="1:8" ht="15">
      <c r="A3" s="35"/>
      <c r="B3" s="183" t="s">
        <v>9</v>
      </c>
      <c r="C3" s="183" t="s">
        <v>49</v>
      </c>
      <c r="D3" s="183" t="s">
        <v>50</v>
      </c>
      <c r="E3" s="183" t="s">
        <v>49</v>
      </c>
      <c r="F3" s="183" t="s">
        <v>50</v>
      </c>
      <c r="G3" s="183" t="s">
        <v>49</v>
      </c>
      <c r="H3" s="183" t="s">
        <v>50</v>
      </c>
    </row>
    <row r="4" spans="1:8" ht="15">
      <c r="A4" t="s">
        <v>21</v>
      </c>
      <c r="B4" s="275">
        <v>39.6</v>
      </c>
      <c r="C4" s="275">
        <v>41.8</v>
      </c>
      <c r="D4" s="275">
        <v>36.8</v>
      </c>
      <c r="E4" s="275">
        <v>50.5</v>
      </c>
      <c r="F4" s="275">
        <v>35.5</v>
      </c>
      <c r="G4" s="275">
        <v>30.6</v>
      </c>
      <c r="H4" s="275">
        <v>45.5</v>
      </c>
    </row>
    <row r="5" spans="2:8" ht="16.5" customHeight="1">
      <c r="B5" s="276"/>
      <c r="C5" s="276"/>
      <c r="D5" s="276"/>
      <c r="E5" s="276"/>
      <c r="F5" s="276"/>
      <c r="G5" s="276"/>
      <c r="H5" s="276"/>
    </row>
    <row r="6" spans="1:8" ht="15">
      <c r="A6" t="s">
        <v>25</v>
      </c>
      <c r="B6" s="275">
        <v>29.9</v>
      </c>
      <c r="C6" s="275">
        <v>32</v>
      </c>
      <c r="D6" s="275">
        <v>28.1</v>
      </c>
      <c r="E6" s="275">
        <v>34.2</v>
      </c>
      <c r="F6" s="275">
        <v>29.7</v>
      </c>
      <c r="G6" s="275">
        <v>27.7</v>
      </c>
      <c r="H6" s="275">
        <v>33</v>
      </c>
    </row>
    <row r="7" spans="1:8" ht="15">
      <c r="A7" t="s">
        <v>26</v>
      </c>
      <c r="B7" s="275">
        <v>41.2</v>
      </c>
      <c r="C7" s="275">
        <v>42.2</v>
      </c>
      <c r="D7" s="275">
        <v>31.6</v>
      </c>
      <c r="E7" s="275">
        <v>39.8</v>
      </c>
      <c r="F7" s="275">
        <v>41.3</v>
      </c>
      <c r="G7" s="275">
        <v>33.1</v>
      </c>
      <c r="H7" s="275">
        <v>45.5</v>
      </c>
    </row>
    <row r="8" spans="1:8" ht="15">
      <c r="A8" t="s">
        <v>28</v>
      </c>
      <c r="B8" s="275">
        <v>40.3</v>
      </c>
      <c r="C8" s="275">
        <v>43.5</v>
      </c>
      <c r="D8" s="275">
        <v>35.4</v>
      </c>
      <c r="E8" s="275">
        <v>47.1</v>
      </c>
      <c r="F8" s="275">
        <v>37.7</v>
      </c>
      <c r="G8" s="275">
        <v>31.5</v>
      </c>
      <c r="H8" s="275">
        <v>45.5</v>
      </c>
    </row>
    <row r="9" spans="1:8" ht="15">
      <c r="A9" t="s">
        <v>29</v>
      </c>
      <c r="B9" s="275">
        <v>47.3</v>
      </c>
      <c r="C9" s="275">
        <v>47.1</v>
      </c>
      <c r="D9" s="275">
        <v>50.1</v>
      </c>
      <c r="E9" s="275">
        <v>43.5</v>
      </c>
      <c r="F9" s="275">
        <v>52.2</v>
      </c>
      <c r="G9" s="275">
        <v>30</v>
      </c>
      <c r="H9" s="275">
        <v>48.3</v>
      </c>
    </row>
    <row r="10" spans="1:8" ht="15">
      <c r="A10" t="s">
        <v>30</v>
      </c>
      <c r="B10" s="275">
        <v>43</v>
      </c>
      <c r="C10" s="275">
        <v>42.7</v>
      </c>
      <c r="D10" s="275">
        <v>43.6</v>
      </c>
      <c r="E10" s="275">
        <v>47.5</v>
      </c>
      <c r="F10" s="275">
        <v>38.7</v>
      </c>
      <c r="G10" s="275">
        <v>28.6</v>
      </c>
      <c r="H10" s="275">
        <v>48</v>
      </c>
    </row>
    <row r="11" spans="1:8" ht="15">
      <c r="A11" t="s">
        <v>31</v>
      </c>
      <c r="B11" s="275">
        <v>38.7</v>
      </c>
      <c r="C11" s="275">
        <v>39</v>
      </c>
      <c r="D11" s="275">
        <v>35.7</v>
      </c>
      <c r="E11" s="275">
        <v>42</v>
      </c>
      <c r="F11" s="275">
        <v>37.7</v>
      </c>
      <c r="G11" s="275">
        <v>34</v>
      </c>
      <c r="H11" s="275">
        <v>41.6</v>
      </c>
    </row>
    <row r="12" spans="1:8" ht="15">
      <c r="A12" t="s">
        <v>32</v>
      </c>
      <c r="B12" s="275">
        <v>44</v>
      </c>
      <c r="C12" s="275">
        <v>46.9</v>
      </c>
      <c r="D12" s="275">
        <v>41.2</v>
      </c>
      <c r="E12" s="275">
        <v>52.3</v>
      </c>
      <c r="F12" s="275">
        <v>38.6</v>
      </c>
      <c r="G12" s="275">
        <v>31.9</v>
      </c>
      <c r="H12" s="275">
        <v>50.7</v>
      </c>
    </row>
    <row r="13" spans="1:8" ht="15">
      <c r="A13" t="s">
        <v>33</v>
      </c>
      <c r="B13" s="275">
        <v>49.7</v>
      </c>
      <c r="C13" s="275">
        <v>49.9</v>
      </c>
      <c r="D13" s="275">
        <v>43.7</v>
      </c>
      <c r="E13" s="275">
        <v>54.6</v>
      </c>
      <c r="F13" s="275">
        <v>45.4</v>
      </c>
      <c r="G13" s="275">
        <v>39.2</v>
      </c>
      <c r="H13" s="275">
        <v>52.2</v>
      </c>
    </row>
    <row r="14" spans="1:8" ht="15">
      <c r="A14" t="s">
        <v>34</v>
      </c>
      <c r="B14" s="275">
        <v>49.8</v>
      </c>
      <c r="C14" s="275">
        <v>48.5</v>
      </c>
      <c r="D14" s="275">
        <v>51.2</v>
      </c>
      <c r="E14" s="275">
        <v>55.8</v>
      </c>
      <c r="F14" s="275">
        <v>39.4</v>
      </c>
      <c r="G14" s="275">
        <v>31.2</v>
      </c>
      <c r="H14" s="275">
        <v>55.5</v>
      </c>
    </row>
    <row r="15" spans="1:8" ht="15">
      <c r="A15" t="s">
        <v>35</v>
      </c>
      <c r="B15" s="275">
        <v>46.7</v>
      </c>
      <c r="C15" s="275">
        <v>45</v>
      </c>
      <c r="D15" s="275">
        <v>49.7</v>
      </c>
      <c r="E15" s="275">
        <v>44.6</v>
      </c>
      <c r="F15" s="275">
        <v>55.1</v>
      </c>
      <c r="G15" s="275">
        <v>0</v>
      </c>
      <c r="H15" s="275">
        <v>46.7</v>
      </c>
    </row>
    <row r="16" spans="1:8" ht="15">
      <c r="A16" t="s">
        <v>36</v>
      </c>
      <c r="B16" s="275">
        <v>49.4</v>
      </c>
      <c r="C16" s="275">
        <v>48.9</v>
      </c>
      <c r="D16" s="275">
        <v>50.2</v>
      </c>
      <c r="E16" s="275">
        <v>49.2</v>
      </c>
      <c r="F16" s="275">
        <v>50.2</v>
      </c>
      <c r="G16" s="275">
        <v>55.3</v>
      </c>
      <c r="H16" s="275">
        <v>49.2</v>
      </c>
    </row>
    <row r="17" spans="1:8" ht="15">
      <c r="A17" t="s">
        <v>37</v>
      </c>
      <c r="B17" s="275">
        <v>39.5</v>
      </c>
      <c r="C17" s="275">
        <v>36.8</v>
      </c>
      <c r="D17" s="275">
        <v>42.5</v>
      </c>
      <c r="E17" s="275">
        <v>34</v>
      </c>
      <c r="F17" s="275">
        <v>60</v>
      </c>
      <c r="G17" s="275">
        <v>0</v>
      </c>
      <c r="H17" s="275">
        <v>39.5</v>
      </c>
    </row>
    <row r="18" spans="1:8" ht="15">
      <c r="A18" t="s">
        <v>0</v>
      </c>
      <c r="B18" s="275">
        <v>45.4</v>
      </c>
      <c r="C18" s="275">
        <v>44.4</v>
      </c>
      <c r="D18" s="275">
        <v>48.1</v>
      </c>
      <c r="E18" s="275">
        <v>46.1</v>
      </c>
      <c r="F18" s="275">
        <v>43.8</v>
      </c>
      <c r="G18" s="275">
        <v>52.4</v>
      </c>
      <c r="H18" s="275">
        <v>44.9</v>
      </c>
    </row>
    <row r="19" spans="1:8" ht="15">
      <c r="A19" t="s">
        <v>1</v>
      </c>
      <c r="B19" s="275">
        <v>58</v>
      </c>
      <c r="C19" s="275">
        <v>60.9</v>
      </c>
      <c r="D19" s="275">
        <v>52.3</v>
      </c>
      <c r="E19" s="275">
        <v>53.5</v>
      </c>
      <c r="F19" s="275">
        <v>64.9</v>
      </c>
      <c r="G19" s="275">
        <v>63.9</v>
      </c>
      <c r="H19" s="275">
        <v>57.2</v>
      </c>
    </row>
    <row r="20" spans="1:8" ht="15">
      <c r="A20" t="s">
        <v>2</v>
      </c>
      <c r="B20" s="275">
        <v>55.9</v>
      </c>
      <c r="C20" s="275">
        <v>60.4</v>
      </c>
      <c r="D20" s="275">
        <v>42.7</v>
      </c>
      <c r="E20" s="275">
        <v>56.7</v>
      </c>
      <c r="F20" s="275">
        <v>54.9</v>
      </c>
      <c r="G20" s="275">
        <v>37</v>
      </c>
      <c r="H20" s="275">
        <v>59.7</v>
      </c>
    </row>
    <row r="21" spans="1:8" ht="15">
      <c r="A21" t="s">
        <v>3</v>
      </c>
      <c r="B21" s="275">
        <v>44.1</v>
      </c>
      <c r="C21" s="275">
        <v>45</v>
      </c>
      <c r="D21" s="275">
        <v>42.8</v>
      </c>
      <c r="E21" s="275">
        <v>43.8</v>
      </c>
      <c r="F21" s="275">
        <v>44.2</v>
      </c>
      <c r="G21" s="275">
        <v>43.2</v>
      </c>
      <c r="H21" s="275">
        <v>44.4</v>
      </c>
    </row>
    <row r="22" spans="1:8" ht="15">
      <c r="A22" t="s">
        <v>4</v>
      </c>
      <c r="B22" s="275">
        <v>47.4</v>
      </c>
      <c r="C22" s="275">
        <v>48.4</v>
      </c>
      <c r="D22" s="275">
        <v>46.5</v>
      </c>
      <c r="E22" s="275">
        <v>46.2</v>
      </c>
      <c r="F22" s="275">
        <v>48.5</v>
      </c>
      <c r="G22" s="275">
        <v>44.7</v>
      </c>
      <c r="H22" s="275">
        <v>47.9</v>
      </c>
    </row>
    <row r="23" spans="1:8" ht="15">
      <c r="A23" t="s">
        <v>5</v>
      </c>
      <c r="B23" s="275">
        <v>35.5</v>
      </c>
      <c r="C23" s="275">
        <v>35.2</v>
      </c>
      <c r="D23" s="275">
        <v>35.8</v>
      </c>
      <c r="E23" s="275">
        <v>35.6</v>
      </c>
      <c r="F23" s="275">
        <v>35.4</v>
      </c>
      <c r="G23" s="275">
        <v>35.1</v>
      </c>
      <c r="H23" s="275">
        <v>35.6</v>
      </c>
    </row>
    <row r="24" spans="1:8" ht="15">
      <c r="A24" t="s">
        <v>6</v>
      </c>
      <c r="B24" s="275">
        <v>42.4</v>
      </c>
      <c r="C24" s="275">
        <v>44.6</v>
      </c>
      <c r="D24" s="275">
        <v>38.4</v>
      </c>
      <c r="E24" s="275">
        <v>52.5</v>
      </c>
      <c r="F24" s="275">
        <v>35.6</v>
      </c>
      <c r="G24" s="275">
        <v>31.2</v>
      </c>
      <c r="H24" s="275">
        <v>47</v>
      </c>
    </row>
    <row r="25" spans="1:8" ht="15">
      <c r="A25" t="s">
        <v>7</v>
      </c>
      <c r="B25" s="275">
        <v>57.8</v>
      </c>
      <c r="C25" s="275">
        <v>55</v>
      </c>
      <c r="D25" s="275">
        <v>59.7</v>
      </c>
      <c r="E25" s="275">
        <v>59.6</v>
      </c>
      <c r="F25" s="275">
        <v>53.3</v>
      </c>
      <c r="G25" s="275">
        <v>41.5</v>
      </c>
      <c r="H25" s="275">
        <v>58.8</v>
      </c>
    </row>
    <row r="26" spans="1:8" ht="15">
      <c r="A26" t="s">
        <v>8</v>
      </c>
      <c r="B26" s="275">
        <v>47</v>
      </c>
      <c r="C26" s="275">
        <v>47.3</v>
      </c>
      <c r="D26" s="275">
        <v>46.6</v>
      </c>
      <c r="E26" s="275">
        <v>46.4</v>
      </c>
      <c r="F26" s="275">
        <v>47.8</v>
      </c>
      <c r="G26" s="275">
        <v>43.8</v>
      </c>
      <c r="H26" s="275">
        <v>48</v>
      </c>
    </row>
    <row r="27" spans="1:8" ht="7.5" customHeight="1">
      <c r="A27" s="36"/>
      <c r="B27" s="36"/>
      <c r="C27" s="36"/>
      <c r="D27" s="36"/>
      <c r="E27" s="36"/>
      <c r="F27" s="36"/>
      <c r="G27" s="36"/>
      <c r="H27" s="36"/>
    </row>
    <row r="28" spans="2:8" ht="15">
      <c r="B28" s="129"/>
      <c r="C28" s="129"/>
      <c r="D28" s="129"/>
      <c r="E28" s="129"/>
      <c r="F28" s="129"/>
      <c r="G28" s="129"/>
      <c r="H28" s="129"/>
    </row>
    <row r="29" spans="2:8" ht="15">
      <c r="B29" s="129"/>
      <c r="C29" s="129"/>
      <c r="D29" s="129"/>
      <c r="E29" s="129"/>
      <c r="F29" s="129"/>
      <c r="G29" s="129"/>
      <c r="H29" s="129"/>
    </row>
    <row r="30" spans="2:8" ht="15">
      <c r="B30" s="129"/>
      <c r="C30" s="129"/>
      <c r="D30" s="129"/>
      <c r="E30" s="129"/>
      <c r="F30" s="129"/>
      <c r="G30" s="129"/>
      <c r="H30" s="129"/>
    </row>
    <row r="31" spans="2:8" ht="15">
      <c r="B31" s="129"/>
      <c r="C31" s="129"/>
      <c r="D31" s="129"/>
      <c r="E31" s="129"/>
      <c r="F31" s="129"/>
      <c r="G31" s="129"/>
      <c r="H31" s="129"/>
    </row>
    <row r="32" spans="2:8" ht="15">
      <c r="B32" s="129"/>
      <c r="C32" s="129"/>
      <c r="D32" s="129"/>
      <c r="E32" s="129"/>
      <c r="F32" s="129"/>
      <c r="G32" s="129"/>
      <c r="H32" s="129"/>
    </row>
    <row r="33" spans="2:8" ht="15">
      <c r="B33" s="129"/>
      <c r="C33" s="129"/>
      <c r="D33" s="129"/>
      <c r="E33" s="129"/>
      <c r="F33" s="129"/>
      <c r="G33" s="129"/>
      <c r="H33" s="129"/>
    </row>
    <row r="34" spans="2:8" ht="15">
      <c r="B34" s="129"/>
      <c r="C34" s="129"/>
      <c r="D34" s="129"/>
      <c r="E34" s="129"/>
      <c r="F34" s="129"/>
      <c r="G34" s="129"/>
      <c r="H34" s="129"/>
    </row>
    <row r="35" spans="2:8" ht="15">
      <c r="B35" s="129"/>
      <c r="C35" s="129"/>
      <c r="D35" s="129"/>
      <c r="E35" s="129"/>
      <c r="F35" s="129"/>
      <c r="G35" s="129"/>
      <c r="H35" s="129"/>
    </row>
    <row r="36" spans="2:8" ht="15">
      <c r="B36" s="129"/>
      <c r="C36" s="129"/>
      <c r="D36" s="129"/>
      <c r="E36" s="129"/>
      <c r="F36" s="129"/>
      <c r="G36" s="129"/>
      <c r="H36" s="129"/>
    </row>
    <row r="37" spans="2:8" ht="15">
      <c r="B37" s="129"/>
      <c r="C37" s="129"/>
      <c r="D37" s="129"/>
      <c r="E37" s="129"/>
      <c r="F37" s="129"/>
      <c r="G37" s="129"/>
      <c r="H37" s="129"/>
    </row>
    <row r="38" spans="2:8" ht="15">
      <c r="B38" s="129"/>
      <c r="C38" s="129"/>
      <c r="D38" s="129"/>
      <c r="E38" s="129"/>
      <c r="F38" s="129"/>
      <c r="G38" s="129"/>
      <c r="H38" s="129"/>
    </row>
    <row r="39" spans="2:8" ht="15">
      <c r="B39" s="129"/>
      <c r="C39" s="129"/>
      <c r="D39" s="129"/>
      <c r="E39" s="129"/>
      <c r="F39" s="129"/>
      <c r="G39" s="129"/>
      <c r="H39" s="129"/>
    </row>
    <row r="40" spans="2:8" ht="15">
      <c r="B40" s="129"/>
      <c r="C40" s="129"/>
      <c r="D40" s="129"/>
      <c r="E40" s="129"/>
      <c r="F40" s="129"/>
      <c r="G40" s="129"/>
      <c r="H40" s="129"/>
    </row>
    <row r="41" spans="2:8" ht="15">
      <c r="B41" s="129"/>
      <c r="C41" s="129"/>
      <c r="D41" s="129"/>
      <c r="E41" s="129"/>
      <c r="F41" s="129"/>
      <c r="G41" s="129"/>
      <c r="H41" s="129"/>
    </row>
    <row r="42" spans="2:8" ht="15">
      <c r="B42" s="129"/>
      <c r="C42" s="129"/>
      <c r="D42" s="129"/>
      <c r="E42" s="129"/>
      <c r="F42" s="129"/>
      <c r="G42" s="129"/>
      <c r="H42" s="129"/>
    </row>
    <row r="43" spans="2:8" ht="15">
      <c r="B43" s="129"/>
      <c r="C43" s="129"/>
      <c r="D43" s="129"/>
      <c r="E43" s="129"/>
      <c r="F43" s="129"/>
      <c r="G43" s="129"/>
      <c r="H43" s="129"/>
    </row>
    <row r="44" spans="2:8" ht="15">
      <c r="B44" s="129"/>
      <c r="C44" s="129"/>
      <c r="D44" s="129"/>
      <c r="E44" s="129"/>
      <c r="F44" s="129"/>
      <c r="G44" s="129"/>
      <c r="H44" s="129"/>
    </row>
    <row r="45" spans="2:8" ht="15">
      <c r="B45" s="129"/>
      <c r="C45" s="129"/>
      <c r="D45" s="129"/>
      <c r="E45" s="129"/>
      <c r="F45" s="129"/>
      <c r="G45" s="129"/>
      <c r="H45" s="129"/>
    </row>
    <row r="46" spans="2:8" ht="15">
      <c r="B46" s="129"/>
      <c r="C46" s="129"/>
      <c r="D46" s="129"/>
      <c r="E46" s="129"/>
      <c r="F46" s="129"/>
      <c r="G46" s="129"/>
      <c r="H46" s="129"/>
    </row>
    <row r="47" spans="2:8" ht="15">
      <c r="B47" s="129"/>
      <c r="C47" s="129"/>
      <c r="D47" s="129"/>
      <c r="E47" s="129"/>
      <c r="F47" s="129"/>
      <c r="G47" s="129"/>
      <c r="H47" s="129"/>
    </row>
    <row r="48" spans="2:8" ht="15">
      <c r="B48" s="129"/>
      <c r="C48" s="129"/>
      <c r="D48" s="129"/>
      <c r="E48" s="129"/>
      <c r="F48" s="129"/>
      <c r="G48" s="129"/>
      <c r="H48" s="129"/>
    </row>
    <row r="49" spans="3:7" ht="15">
      <c r="C49" t="s">
        <v>432</v>
      </c>
      <c r="E49" t="s">
        <v>432</v>
      </c>
      <c r="G49" t="s">
        <v>432</v>
      </c>
    </row>
    <row r="50" ht="15">
      <c r="A50" t="s">
        <v>9</v>
      </c>
    </row>
  </sheetData>
  <sheetProtection/>
  <mergeCells count="3">
    <mergeCell ref="B2:D2"/>
    <mergeCell ref="E2:F2"/>
    <mergeCell ref="G2:H2"/>
  </mergeCells>
  <printOptions/>
  <pageMargins left="0.75" right="0.75" top="1" bottom="1" header="0.5" footer="0.5"/>
  <pageSetup horizontalDpi="600" verticalDpi="600" orientation="landscape" paperSize="9" scale="96" r:id="rId1"/>
  <rowBreaks count="1" manualBreakCount="1">
    <brk id="2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73"/>
  <sheetViews>
    <sheetView zoomScaleSheetLayoutView="100" zoomScalePageLayoutView="0" workbookViewId="0" topLeftCell="A1">
      <selection activeCell="J19" sqref="J19:J27"/>
    </sheetView>
  </sheetViews>
  <sheetFormatPr defaultColWidth="9.140625" defaultRowHeight="15"/>
  <cols>
    <col min="1" max="1" width="39.28125" style="0" customWidth="1"/>
    <col min="2" max="7" width="11.421875" style="0" customWidth="1"/>
    <col min="8" max="8" width="10.8515625" style="0" customWidth="1"/>
  </cols>
  <sheetData>
    <row r="1" spans="1:9" ht="15">
      <c r="A1" s="443" t="s">
        <v>688</v>
      </c>
      <c r="B1" s="443"/>
      <c r="C1" s="443"/>
      <c r="D1" s="443"/>
      <c r="E1" s="443"/>
      <c r="F1" s="443"/>
      <c r="G1" s="443"/>
      <c r="H1" s="443"/>
      <c r="I1" s="37"/>
    </row>
    <row r="2" spans="1:9" ht="15">
      <c r="A2" s="443"/>
      <c r="B2" s="443"/>
      <c r="C2" s="443"/>
      <c r="D2" s="443"/>
      <c r="E2" s="443"/>
      <c r="F2" s="443"/>
      <c r="G2" s="443"/>
      <c r="H2" s="443"/>
      <c r="I2" s="37"/>
    </row>
    <row r="3" spans="1:10" ht="15">
      <c r="A3" s="139"/>
      <c r="B3" s="444" t="s">
        <v>141</v>
      </c>
      <c r="C3" s="444"/>
      <c r="D3" s="444"/>
      <c r="E3" s="444" t="s">
        <v>142</v>
      </c>
      <c r="F3" s="444"/>
      <c r="G3" s="444"/>
      <c r="H3" s="444" t="s">
        <v>143</v>
      </c>
      <c r="I3" s="444"/>
      <c r="J3" s="444"/>
    </row>
    <row r="4" spans="1:10" ht="15">
      <c r="A4" s="139"/>
      <c r="B4" s="139" t="s">
        <v>140</v>
      </c>
      <c r="C4" s="139" t="s">
        <v>138</v>
      </c>
      <c r="D4" s="139" t="s">
        <v>139</v>
      </c>
      <c r="E4" s="139" t="s">
        <v>9</v>
      </c>
      <c r="F4" s="139" t="s">
        <v>138</v>
      </c>
      <c r="G4" s="139" t="s">
        <v>139</v>
      </c>
      <c r="H4" s="139" t="s">
        <v>9</v>
      </c>
      <c r="I4" s="139" t="s">
        <v>138</v>
      </c>
      <c r="J4" s="139" t="s">
        <v>139</v>
      </c>
    </row>
    <row r="5" spans="1:10" ht="15">
      <c r="A5" s="90" t="s">
        <v>181</v>
      </c>
      <c r="B5" s="14">
        <v>58701.8</v>
      </c>
      <c r="C5" s="14">
        <v>69277.4</v>
      </c>
      <c r="D5" s="14">
        <v>43849.6</v>
      </c>
      <c r="E5" s="14">
        <v>132353</v>
      </c>
      <c r="F5" s="14">
        <v>157726</v>
      </c>
      <c r="G5" s="14">
        <v>97171</v>
      </c>
      <c r="H5" s="14">
        <v>32336</v>
      </c>
      <c r="I5" s="14">
        <v>37843</v>
      </c>
      <c r="J5" s="14">
        <v>24566</v>
      </c>
    </row>
    <row r="6" spans="1:10" ht="7.5" customHeight="1">
      <c r="A6" s="90"/>
      <c r="B6" s="132"/>
      <c r="C6" s="132"/>
      <c r="D6" s="132"/>
      <c r="E6" s="132"/>
      <c r="F6" s="132"/>
      <c r="G6" s="132"/>
      <c r="H6" s="132"/>
      <c r="I6" s="132"/>
      <c r="J6" s="132"/>
    </row>
    <row r="7" spans="1:10" ht="15">
      <c r="A7" s="195" t="s">
        <v>287</v>
      </c>
      <c r="B7" s="277">
        <v>28072.6</v>
      </c>
      <c r="C7" s="277">
        <v>31191.2</v>
      </c>
      <c r="D7" s="277">
        <v>24219.1</v>
      </c>
      <c r="E7" s="277">
        <v>35846</v>
      </c>
      <c r="F7" s="277">
        <v>48969</v>
      </c>
      <c r="G7" s="277">
        <v>24481</v>
      </c>
      <c r="H7" s="277">
        <v>24665</v>
      </c>
      <c r="I7" s="277">
        <v>25077</v>
      </c>
      <c r="J7" s="277">
        <v>24069</v>
      </c>
    </row>
    <row r="8" spans="1:10" ht="15">
      <c r="A8" s="195" t="s">
        <v>288</v>
      </c>
      <c r="B8" s="277">
        <v>62238.4</v>
      </c>
      <c r="C8" s="277">
        <v>67043.2</v>
      </c>
      <c r="D8" s="277">
        <v>54900.9</v>
      </c>
      <c r="E8" s="277">
        <v>124915</v>
      </c>
      <c r="F8" s="277">
        <v>127243</v>
      </c>
      <c r="G8" s="277">
        <v>121541</v>
      </c>
      <c r="H8" s="277">
        <v>35759</v>
      </c>
      <c r="I8" s="277">
        <v>42357</v>
      </c>
      <c r="J8" s="277">
        <v>25455</v>
      </c>
    </row>
    <row r="9" spans="1:10" ht="15">
      <c r="A9" s="195" t="s">
        <v>289</v>
      </c>
      <c r="B9" s="277">
        <v>76908.6</v>
      </c>
      <c r="C9" s="277">
        <v>94209.9</v>
      </c>
      <c r="D9" s="277">
        <v>52197.3</v>
      </c>
      <c r="E9" s="277">
        <v>213976</v>
      </c>
      <c r="F9" s="277">
        <v>235480</v>
      </c>
      <c r="G9" s="277">
        <v>170486</v>
      </c>
      <c r="H9" s="277">
        <v>35961</v>
      </c>
      <c r="I9" s="277">
        <v>44139</v>
      </c>
      <c r="J9" s="277">
        <v>25381</v>
      </c>
    </row>
    <row r="10" spans="1:10" ht="15">
      <c r="A10" s="195" t="s">
        <v>290</v>
      </c>
      <c r="B10" s="277">
        <v>57674.5</v>
      </c>
      <c r="C10" s="277">
        <v>80880.5</v>
      </c>
      <c r="D10" s="277">
        <v>28577.3</v>
      </c>
      <c r="E10" s="277">
        <v>286106</v>
      </c>
      <c r="F10" s="277">
        <v>394567</v>
      </c>
      <c r="G10" s="277">
        <v>108343</v>
      </c>
      <c r="H10" s="277">
        <v>26020</v>
      </c>
      <c r="I10" s="277">
        <v>31557</v>
      </c>
      <c r="J10" s="277">
        <v>19324</v>
      </c>
    </row>
    <row r="11" spans="1:10" ht="15">
      <c r="A11" s="195" t="s">
        <v>394</v>
      </c>
      <c r="B11" s="277">
        <v>75318</v>
      </c>
      <c r="C11" s="277">
        <v>101102.6</v>
      </c>
      <c r="D11" s="277">
        <v>19477.4</v>
      </c>
      <c r="E11" s="277">
        <v>438977</v>
      </c>
      <c r="F11" s="277">
        <v>487764</v>
      </c>
      <c r="G11" s="277">
        <v>13000</v>
      </c>
      <c r="H11" s="277">
        <v>19956</v>
      </c>
      <c r="I11" s="277">
        <v>20056</v>
      </c>
      <c r="J11" s="277">
        <v>19768</v>
      </c>
    </row>
    <row r="12" spans="1:10" ht="15">
      <c r="A12" s="24"/>
      <c r="B12" s="278"/>
      <c r="C12" s="278"/>
      <c r="D12" s="278"/>
      <c r="E12" s="278"/>
      <c r="F12" s="278"/>
      <c r="G12" s="278"/>
      <c r="H12" s="278"/>
      <c r="I12" s="278"/>
      <c r="J12" s="278"/>
    </row>
    <row r="13" spans="1:10" ht="15">
      <c r="A13" s="196" t="s">
        <v>129</v>
      </c>
      <c r="B13" s="14">
        <v>23743.4</v>
      </c>
      <c r="C13" s="14">
        <v>27940.5</v>
      </c>
      <c r="D13" s="14">
        <v>18587.7</v>
      </c>
      <c r="E13" s="14">
        <v>31022</v>
      </c>
      <c r="F13" s="14">
        <v>38254</v>
      </c>
      <c r="G13" s="14">
        <v>23368</v>
      </c>
      <c r="H13" s="14">
        <v>22675</v>
      </c>
      <c r="I13" s="14">
        <v>26543</v>
      </c>
      <c r="J13" s="14">
        <v>17819</v>
      </c>
    </row>
    <row r="14" spans="1:10" ht="15">
      <c r="A14" s="196" t="s">
        <v>81</v>
      </c>
      <c r="B14" s="14">
        <v>36740.1</v>
      </c>
      <c r="C14" s="14">
        <v>47387.8</v>
      </c>
      <c r="D14" s="14">
        <v>19758.4</v>
      </c>
      <c r="E14" s="14">
        <v>51857</v>
      </c>
      <c r="F14" s="14">
        <v>72565</v>
      </c>
      <c r="G14" s="14">
        <v>21332</v>
      </c>
      <c r="H14" s="14">
        <v>30794</v>
      </c>
      <c r="I14" s="14">
        <v>37902</v>
      </c>
      <c r="J14" s="14">
        <v>19096</v>
      </c>
    </row>
    <row r="15" spans="1:10" ht="15">
      <c r="A15" s="196" t="s">
        <v>370</v>
      </c>
      <c r="B15" s="14">
        <v>62142.6</v>
      </c>
      <c r="C15" s="14">
        <v>73258.7</v>
      </c>
      <c r="D15" s="14">
        <v>35923.6</v>
      </c>
      <c r="E15" s="14">
        <v>80217</v>
      </c>
      <c r="F15" s="14">
        <v>105381</v>
      </c>
      <c r="G15" s="14">
        <v>40617</v>
      </c>
      <c r="H15" s="14">
        <v>47430</v>
      </c>
      <c r="I15" s="14">
        <v>52661</v>
      </c>
      <c r="J15" s="14">
        <v>29292</v>
      </c>
    </row>
    <row r="16" spans="1:10" ht="15">
      <c r="A16" s="196" t="s">
        <v>82</v>
      </c>
      <c r="B16" s="14">
        <v>91932.7</v>
      </c>
      <c r="C16" s="14">
        <v>98913</v>
      </c>
      <c r="D16" s="14">
        <v>80725</v>
      </c>
      <c r="E16" s="14">
        <v>120644</v>
      </c>
      <c r="F16" s="14">
        <v>140944</v>
      </c>
      <c r="G16" s="14">
        <v>89385</v>
      </c>
      <c r="H16" s="14">
        <v>66846</v>
      </c>
      <c r="I16" s="14">
        <v>63283</v>
      </c>
      <c r="J16" s="14">
        <v>72783</v>
      </c>
    </row>
    <row r="17" spans="1:10" ht="15">
      <c r="A17" s="196" t="s">
        <v>371</v>
      </c>
      <c r="B17" s="14">
        <v>299020.4</v>
      </c>
      <c r="C17" s="14">
        <v>331211.1</v>
      </c>
      <c r="D17" s="14">
        <v>250776.3</v>
      </c>
      <c r="E17" s="14">
        <v>355012</v>
      </c>
      <c r="F17" s="14">
        <v>386543</v>
      </c>
      <c r="G17" s="14">
        <v>305953</v>
      </c>
      <c r="H17" s="14">
        <v>148632</v>
      </c>
      <c r="I17" s="14">
        <v>174074</v>
      </c>
      <c r="J17" s="14">
        <v>114106</v>
      </c>
    </row>
    <row r="18" spans="1:10" ht="15">
      <c r="A18" s="24"/>
      <c r="B18" s="278"/>
      <c r="C18" s="278"/>
      <c r="D18" s="278"/>
      <c r="E18" s="278"/>
      <c r="F18" s="278"/>
      <c r="G18" s="278"/>
      <c r="H18" s="278"/>
      <c r="I18" s="278"/>
      <c r="J18" s="278"/>
    </row>
    <row r="19" spans="1:10" ht="15">
      <c r="A19" s="196" t="s">
        <v>417</v>
      </c>
      <c r="B19" s="14">
        <v>503079</v>
      </c>
      <c r="C19" s="14">
        <v>562195</v>
      </c>
      <c r="D19" s="14">
        <v>367368</v>
      </c>
      <c r="E19" s="14">
        <v>584614</v>
      </c>
      <c r="F19" s="14">
        <v>637546</v>
      </c>
      <c r="G19" s="14">
        <v>453548</v>
      </c>
      <c r="H19" s="14">
        <v>160414</v>
      </c>
      <c r="I19" s="14">
        <v>204356</v>
      </c>
      <c r="J19" s="14">
        <v>85470</v>
      </c>
    </row>
    <row r="20" spans="1:10" ht="15">
      <c r="A20" s="196" t="s">
        <v>22</v>
      </c>
      <c r="B20" s="14">
        <v>169026</v>
      </c>
      <c r="C20" s="14">
        <v>179303</v>
      </c>
      <c r="D20" s="14">
        <v>152250</v>
      </c>
      <c r="E20" s="14">
        <v>253274</v>
      </c>
      <c r="F20" s="14">
        <v>262952</v>
      </c>
      <c r="G20" s="14">
        <v>236836</v>
      </c>
      <c r="H20" s="14">
        <v>89866</v>
      </c>
      <c r="I20" s="14">
        <v>98389</v>
      </c>
      <c r="J20" s="14">
        <v>76456</v>
      </c>
    </row>
    <row r="21" spans="1:10" ht="15">
      <c r="A21" s="196" t="s">
        <v>465</v>
      </c>
      <c r="B21" s="14">
        <v>237231</v>
      </c>
      <c r="C21" s="14">
        <v>227961</v>
      </c>
      <c r="D21" s="14">
        <v>257411</v>
      </c>
      <c r="E21" s="14">
        <v>302799</v>
      </c>
      <c r="F21" s="14">
        <v>291918</v>
      </c>
      <c r="G21" s="14">
        <v>327577</v>
      </c>
      <c r="H21" s="14">
        <v>105569</v>
      </c>
      <c r="I21" s="14">
        <v>93961</v>
      </c>
      <c r="J21" s="14">
        <v>128710</v>
      </c>
    </row>
    <row r="22" spans="1:10" ht="15">
      <c r="A22" s="196" t="s">
        <v>439</v>
      </c>
      <c r="B22" s="14">
        <v>225219</v>
      </c>
      <c r="C22" s="14">
        <v>214384</v>
      </c>
      <c r="D22" s="14">
        <v>231613</v>
      </c>
      <c r="E22" s="14">
        <v>221246</v>
      </c>
      <c r="F22" s="14">
        <v>234252</v>
      </c>
      <c r="G22" s="14">
        <v>211979</v>
      </c>
      <c r="H22" s="14">
        <v>240644</v>
      </c>
      <c r="I22" s="14">
        <v>51302</v>
      </c>
      <c r="J22" s="14">
        <v>287033</v>
      </c>
    </row>
    <row r="23" spans="1:10" ht="15">
      <c r="A23" s="196" t="s">
        <v>53</v>
      </c>
      <c r="B23" s="14">
        <v>72741</v>
      </c>
      <c r="C23" s="14">
        <v>66806</v>
      </c>
      <c r="D23" s="14">
        <v>89548</v>
      </c>
      <c r="E23" s="14">
        <v>94923</v>
      </c>
      <c r="F23" s="14">
        <v>90469</v>
      </c>
      <c r="G23" s="14">
        <v>103391</v>
      </c>
      <c r="H23" s="14">
        <v>45762</v>
      </c>
      <c r="I23" s="14">
        <v>44376</v>
      </c>
      <c r="J23" s="14">
        <v>53082</v>
      </c>
    </row>
    <row r="24" spans="1:10" ht="15">
      <c r="A24" s="196" t="s">
        <v>54</v>
      </c>
      <c r="B24" s="14">
        <v>51186</v>
      </c>
      <c r="C24" s="14">
        <v>66274</v>
      </c>
      <c r="D24" s="14">
        <v>27722</v>
      </c>
      <c r="E24" s="14">
        <v>104675</v>
      </c>
      <c r="F24" s="14">
        <v>120893</v>
      </c>
      <c r="G24" s="14">
        <v>75789</v>
      </c>
      <c r="H24" s="14">
        <v>37193</v>
      </c>
      <c r="I24" s="14">
        <v>51030</v>
      </c>
      <c r="J24" s="14">
        <v>16410</v>
      </c>
    </row>
    <row r="25" spans="1:10" ht="15">
      <c r="A25" s="196" t="s">
        <v>71</v>
      </c>
      <c r="B25" s="14">
        <v>83526</v>
      </c>
      <c r="C25" s="14">
        <v>83260</v>
      </c>
      <c r="D25" s="14">
        <v>89734</v>
      </c>
      <c r="E25" s="14">
        <v>123097</v>
      </c>
      <c r="F25" s="14">
        <v>125205</v>
      </c>
      <c r="G25" s="14">
        <v>106291</v>
      </c>
      <c r="H25" s="14">
        <v>67586</v>
      </c>
      <c r="I25" s="14">
        <v>68054</v>
      </c>
      <c r="J25" s="14">
        <v>31257</v>
      </c>
    </row>
    <row r="26" spans="1:10" ht="15">
      <c r="A26" s="196" t="s">
        <v>72</v>
      </c>
      <c r="B26" s="14">
        <v>133460</v>
      </c>
      <c r="C26" s="14">
        <v>133923</v>
      </c>
      <c r="D26" s="14">
        <v>79634</v>
      </c>
      <c r="E26" s="14">
        <v>155509</v>
      </c>
      <c r="F26" s="14">
        <v>156326</v>
      </c>
      <c r="G26" s="14">
        <v>70000</v>
      </c>
      <c r="H26" s="14">
        <v>93471</v>
      </c>
      <c r="I26" s="14">
        <v>93399</v>
      </c>
      <c r="J26" s="14">
        <v>104000</v>
      </c>
    </row>
    <row r="27" spans="1:10" ht="15">
      <c r="A27" s="196" t="s">
        <v>70</v>
      </c>
      <c r="B27" s="14">
        <v>24058</v>
      </c>
      <c r="C27" s="14">
        <v>28568</v>
      </c>
      <c r="D27" s="14">
        <v>18980</v>
      </c>
      <c r="E27" s="14">
        <v>30485</v>
      </c>
      <c r="F27" s="14">
        <v>40190</v>
      </c>
      <c r="G27" s="14">
        <v>22201</v>
      </c>
      <c r="H27" s="14">
        <v>22739</v>
      </c>
      <c r="I27" s="14">
        <v>26549</v>
      </c>
      <c r="J27" s="14">
        <v>18199</v>
      </c>
    </row>
    <row r="28" spans="1:10" ht="15">
      <c r="A28" s="139"/>
      <c r="B28" s="139"/>
      <c r="C28" s="139"/>
      <c r="D28" s="139"/>
      <c r="E28" s="139"/>
      <c r="F28" s="139"/>
      <c r="G28" s="139"/>
      <c r="H28" s="139"/>
      <c r="I28" s="139"/>
      <c r="J28" s="139"/>
    </row>
    <row r="61" spans="2:7" ht="15">
      <c r="B61" s="75"/>
      <c r="C61" s="75"/>
      <c r="D61" s="75"/>
      <c r="F61" s="75"/>
      <c r="G61" s="75"/>
    </row>
    <row r="62" spans="2:10" ht="15">
      <c r="B62" s="75"/>
      <c r="C62" s="75"/>
      <c r="D62" s="75"/>
      <c r="E62" s="75"/>
      <c r="F62" s="75"/>
      <c r="G62" s="75"/>
      <c r="H62" s="75"/>
      <c r="I62" s="75"/>
      <c r="J62" s="75"/>
    </row>
    <row r="63" spans="2:10" ht="15">
      <c r="B63" s="75"/>
      <c r="C63" s="75"/>
      <c r="D63" s="75"/>
      <c r="E63" s="75"/>
      <c r="F63" s="75"/>
      <c r="G63" s="75"/>
      <c r="H63" s="75"/>
      <c r="I63" s="75"/>
      <c r="J63" s="75"/>
    </row>
    <row r="64" spans="2:10" ht="15">
      <c r="B64" s="75"/>
      <c r="C64" s="75"/>
      <c r="D64" s="75"/>
      <c r="E64" s="75"/>
      <c r="F64" s="75"/>
      <c r="G64" s="75"/>
      <c r="H64" s="75"/>
      <c r="I64" s="75"/>
      <c r="J64" s="75"/>
    </row>
    <row r="65" spans="2:10" ht="15">
      <c r="B65" s="75"/>
      <c r="C65" s="75"/>
      <c r="D65" s="75"/>
      <c r="E65" s="75"/>
      <c r="F65" s="75"/>
      <c r="G65" s="75"/>
      <c r="H65" s="75"/>
      <c r="I65" s="75"/>
      <c r="J65" s="75"/>
    </row>
    <row r="66" spans="2:10" ht="15">
      <c r="B66" s="75"/>
      <c r="C66" s="75"/>
      <c r="D66" s="75"/>
      <c r="E66" s="75"/>
      <c r="F66" s="75"/>
      <c r="G66" s="75"/>
      <c r="H66" s="75"/>
      <c r="I66" s="75"/>
      <c r="J66" s="75"/>
    </row>
    <row r="67" spans="2:10" ht="15">
      <c r="B67" s="75"/>
      <c r="C67" s="75"/>
      <c r="D67" s="75"/>
      <c r="E67" s="75"/>
      <c r="F67" s="75"/>
      <c r="G67" s="75"/>
      <c r="H67" s="75"/>
      <c r="I67" s="75"/>
      <c r="J67" s="75"/>
    </row>
    <row r="68" spans="2:10" ht="15">
      <c r="B68" s="75"/>
      <c r="C68" s="75"/>
      <c r="D68" s="75"/>
      <c r="E68" s="75"/>
      <c r="F68" s="75"/>
      <c r="G68" s="75"/>
      <c r="H68" s="75"/>
      <c r="I68" s="75"/>
      <c r="J68" s="75"/>
    </row>
    <row r="69" spans="2:10" ht="15">
      <c r="B69" s="75"/>
      <c r="C69" s="75"/>
      <c r="D69" s="75"/>
      <c r="E69" s="75"/>
      <c r="F69" s="75"/>
      <c r="G69" s="75"/>
      <c r="H69" s="75"/>
      <c r="I69" s="75"/>
      <c r="J69" s="75"/>
    </row>
    <row r="70" spans="2:10" ht="15">
      <c r="B70" s="75"/>
      <c r="C70" s="75"/>
      <c r="D70" s="75"/>
      <c r="E70" s="75"/>
      <c r="F70" s="75"/>
      <c r="G70" s="75"/>
      <c r="H70" s="75"/>
      <c r="I70" s="75"/>
      <c r="J70" s="75"/>
    </row>
    <row r="71" spans="2:9" ht="15">
      <c r="B71" s="75"/>
      <c r="C71" s="75"/>
      <c r="D71" s="75"/>
      <c r="E71" s="75"/>
      <c r="F71" s="75"/>
      <c r="G71" s="75"/>
      <c r="I71" s="75"/>
    </row>
    <row r="72" spans="2:10" ht="15">
      <c r="B72" s="75"/>
      <c r="C72" s="75"/>
      <c r="D72" s="75"/>
      <c r="E72" s="75"/>
      <c r="F72" s="75"/>
      <c r="G72" s="75"/>
      <c r="H72" s="75"/>
      <c r="I72" s="75"/>
      <c r="J72" s="75"/>
    </row>
    <row r="73" spans="2:10" ht="15">
      <c r="B73" s="75"/>
      <c r="C73" s="75"/>
      <c r="D73" s="75"/>
      <c r="E73" s="75"/>
      <c r="F73" s="75"/>
      <c r="G73" s="75"/>
      <c r="H73" s="75"/>
      <c r="I73" s="75"/>
      <c r="J73" s="75"/>
    </row>
  </sheetData>
  <sheetProtection/>
  <mergeCells count="4">
    <mergeCell ref="A1:H2"/>
    <mergeCell ref="E3:G3"/>
    <mergeCell ref="H3:J3"/>
    <mergeCell ref="B3:D3"/>
  </mergeCells>
  <printOptions/>
  <pageMargins left="0.7" right="0.7" top="0.75" bottom="0.75" header="0.3" footer="0.3"/>
  <pageSetup horizontalDpi="600" verticalDpi="600" orientation="landscape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</sheetPr>
  <dimension ref="A1:O28"/>
  <sheetViews>
    <sheetView zoomScalePageLayoutView="0" workbookViewId="0" topLeftCell="A1">
      <selection activeCell="M21" sqref="M21"/>
    </sheetView>
  </sheetViews>
  <sheetFormatPr defaultColWidth="9.140625" defaultRowHeight="15"/>
  <cols>
    <col min="1" max="1" width="38.57421875" style="0" customWidth="1"/>
  </cols>
  <sheetData>
    <row r="1" spans="1:15" ht="15">
      <c r="A1" s="443" t="s">
        <v>689</v>
      </c>
      <c r="B1" s="443"/>
      <c r="C1" s="443"/>
      <c r="D1" s="443"/>
      <c r="E1" s="443"/>
      <c r="F1" s="443"/>
      <c r="G1" s="443"/>
      <c r="H1" s="443"/>
      <c r="I1" s="37"/>
      <c r="M1" s="240"/>
      <c r="N1" s="240"/>
      <c r="O1" s="240"/>
    </row>
    <row r="2" spans="1:15" ht="15">
      <c r="A2" s="443"/>
      <c r="B2" s="443"/>
      <c r="C2" s="443"/>
      <c r="D2" s="443"/>
      <c r="E2" s="443"/>
      <c r="F2" s="443"/>
      <c r="G2" s="443"/>
      <c r="H2" s="443"/>
      <c r="I2" s="37"/>
      <c r="M2" s="240"/>
      <c r="N2" s="240"/>
      <c r="O2" s="240"/>
    </row>
    <row r="3" spans="1:15" ht="15">
      <c r="A3" s="139"/>
      <c r="B3" s="444" t="s">
        <v>141</v>
      </c>
      <c r="C3" s="444"/>
      <c r="D3" s="444"/>
      <c r="E3" s="444" t="s">
        <v>142</v>
      </c>
      <c r="F3" s="444"/>
      <c r="G3" s="444"/>
      <c r="H3" s="444" t="s">
        <v>143</v>
      </c>
      <c r="I3" s="444"/>
      <c r="J3" s="444"/>
      <c r="M3" s="240"/>
      <c r="N3" s="240"/>
      <c r="O3" s="240"/>
    </row>
    <row r="4" spans="1:15" ht="15">
      <c r="A4" s="139"/>
      <c r="B4" s="139" t="s">
        <v>140</v>
      </c>
      <c r="C4" s="139" t="s">
        <v>138</v>
      </c>
      <c r="D4" s="139" t="s">
        <v>139</v>
      </c>
      <c r="E4" s="139" t="s">
        <v>9</v>
      </c>
      <c r="F4" s="139" t="s">
        <v>138</v>
      </c>
      <c r="G4" s="139" t="s">
        <v>139</v>
      </c>
      <c r="H4" s="139" t="s">
        <v>9</v>
      </c>
      <c r="I4" s="139" t="s">
        <v>138</v>
      </c>
      <c r="J4" s="139" t="s">
        <v>139</v>
      </c>
      <c r="M4" s="240"/>
      <c r="N4" s="240"/>
      <c r="O4" s="240"/>
    </row>
    <row r="5" spans="1:15" ht="15">
      <c r="A5" s="193" t="s">
        <v>181</v>
      </c>
      <c r="B5" s="121" t="s">
        <v>725</v>
      </c>
      <c r="C5" s="121" t="s">
        <v>726</v>
      </c>
      <c r="D5" s="121" t="s">
        <v>727</v>
      </c>
      <c r="E5" s="121" t="s">
        <v>728</v>
      </c>
      <c r="F5" s="121" t="s">
        <v>753</v>
      </c>
      <c r="G5" s="121" t="s">
        <v>726</v>
      </c>
      <c r="H5" s="121" t="s">
        <v>727</v>
      </c>
      <c r="I5" s="121" t="s">
        <v>765</v>
      </c>
      <c r="J5" s="121" t="s">
        <v>727</v>
      </c>
      <c r="K5" s="240"/>
      <c r="M5" s="240"/>
      <c r="N5" s="240"/>
      <c r="O5" s="240"/>
    </row>
    <row r="6" spans="1:15" ht="15">
      <c r="A6" s="193"/>
      <c r="B6" s="37"/>
      <c r="C6" s="37"/>
      <c r="D6" s="37"/>
      <c r="E6" s="37"/>
      <c r="F6" s="37"/>
      <c r="G6" s="37"/>
      <c r="H6" s="37"/>
      <c r="I6" s="37"/>
      <c r="J6" s="37"/>
      <c r="M6" s="240"/>
      <c r="N6" s="240"/>
      <c r="O6" s="240"/>
    </row>
    <row r="7" spans="1:15" ht="15">
      <c r="A7" s="119" t="s">
        <v>287</v>
      </c>
      <c r="B7" s="121" t="s">
        <v>730</v>
      </c>
      <c r="C7" s="121" t="s">
        <v>727</v>
      </c>
      <c r="D7" s="121" t="s">
        <v>731</v>
      </c>
      <c r="E7" s="121" t="s">
        <v>731</v>
      </c>
      <c r="F7" s="121" t="s">
        <v>733</v>
      </c>
      <c r="G7" s="121" t="s">
        <v>731</v>
      </c>
      <c r="H7" s="121" t="s">
        <v>727</v>
      </c>
      <c r="I7" s="121" t="s">
        <v>727</v>
      </c>
      <c r="J7" s="121" t="s">
        <v>730</v>
      </c>
      <c r="M7" s="240"/>
      <c r="N7" s="240"/>
      <c r="O7" s="240"/>
    </row>
    <row r="8" spans="1:15" ht="15">
      <c r="A8" s="119" t="s">
        <v>288</v>
      </c>
      <c r="B8" s="121" t="s">
        <v>726</v>
      </c>
      <c r="C8" s="121" t="s">
        <v>732</v>
      </c>
      <c r="D8" s="121" t="s">
        <v>733</v>
      </c>
      <c r="E8" s="121" t="s">
        <v>754</v>
      </c>
      <c r="F8" s="121" t="s">
        <v>744</v>
      </c>
      <c r="G8" s="121" t="s">
        <v>755</v>
      </c>
      <c r="H8" s="121" t="s">
        <v>725</v>
      </c>
      <c r="I8" s="121" t="s">
        <v>726</v>
      </c>
      <c r="J8" s="121" t="s">
        <v>727</v>
      </c>
      <c r="M8" s="240"/>
      <c r="N8" s="240"/>
      <c r="O8" s="240"/>
    </row>
    <row r="9" spans="1:15" ht="15">
      <c r="A9" s="119" t="s">
        <v>289</v>
      </c>
      <c r="B9" s="121" t="s">
        <v>726</v>
      </c>
      <c r="C9" s="121" t="s">
        <v>734</v>
      </c>
      <c r="D9" s="121" t="s">
        <v>727</v>
      </c>
      <c r="E9" s="121" t="s">
        <v>756</v>
      </c>
      <c r="F9" s="121" t="s">
        <v>752</v>
      </c>
      <c r="G9" s="121" t="s">
        <v>753</v>
      </c>
      <c r="H9" s="121" t="s">
        <v>725</v>
      </c>
      <c r="I9" s="121" t="s">
        <v>726</v>
      </c>
      <c r="J9" s="121" t="s">
        <v>727</v>
      </c>
      <c r="M9" s="240"/>
      <c r="N9" s="240"/>
      <c r="O9" s="240"/>
    </row>
    <row r="10" spans="1:15" ht="15">
      <c r="A10" s="119" t="s">
        <v>290</v>
      </c>
      <c r="B10" s="121" t="s">
        <v>727</v>
      </c>
      <c r="C10" s="121" t="s">
        <v>735</v>
      </c>
      <c r="D10" s="121" t="s">
        <v>727</v>
      </c>
      <c r="E10" s="121" t="s">
        <v>744</v>
      </c>
      <c r="F10" s="121" t="s">
        <v>740</v>
      </c>
      <c r="G10" s="121" t="s">
        <v>753</v>
      </c>
      <c r="H10" s="121" t="s">
        <v>727</v>
      </c>
      <c r="I10" s="121" t="s">
        <v>725</v>
      </c>
      <c r="J10" s="121" t="s">
        <v>730</v>
      </c>
      <c r="M10" s="240"/>
      <c r="N10" s="240"/>
      <c r="O10" s="240"/>
    </row>
    <row r="11" spans="1:15" ht="15">
      <c r="A11" s="119" t="s">
        <v>394</v>
      </c>
      <c r="B11" s="121" t="s">
        <v>727</v>
      </c>
      <c r="C11" s="121" t="s">
        <v>727</v>
      </c>
      <c r="D11" s="121" t="s">
        <v>730</v>
      </c>
      <c r="E11" s="121" t="s">
        <v>742</v>
      </c>
      <c r="F11" s="121" t="s">
        <v>742</v>
      </c>
      <c r="G11" s="121" t="s">
        <v>757</v>
      </c>
      <c r="H11" s="121" t="s">
        <v>727</v>
      </c>
      <c r="I11" s="121" t="s">
        <v>727</v>
      </c>
      <c r="J11" s="121" t="s">
        <v>730</v>
      </c>
      <c r="M11" s="240"/>
      <c r="N11" s="240"/>
      <c r="O11" s="240"/>
    </row>
    <row r="12" spans="1:10" ht="6" customHeight="1">
      <c r="A12" s="139"/>
      <c r="B12" s="139"/>
      <c r="C12" s="139"/>
      <c r="D12" s="139"/>
      <c r="E12" s="139"/>
      <c r="F12" s="139"/>
      <c r="G12" s="139"/>
      <c r="H12" s="139"/>
      <c r="I12" s="139"/>
      <c r="J12" s="139"/>
    </row>
    <row r="13" spans="1:15" ht="15">
      <c r="A13" s="194" t="s">
        <v>129</v>
      </c>
      <c r="B13" s="121" t="s">
        <v>727</v>
      </c>
      <c r="C13" s="121" t="s">
        <v>725</v>
      </c>
      <c r="D13" s="121" t="s">
        <v>736</v>
      </c>
      <c r="E13" s="121" t="s">
        <v>725</v>
      </c>
      <c r="F13" s="121" t="s">
        <v>726</v>
      </c>
      <c r="G13" s="121" t="s">
        <v>727</v>
      </c>
      <c r="H13" s="121" t="s">
        <v>727</v>
      </c>
      <c r="I13" s="121" t="s">
        <v>766</v>
      </c>
      <c r="J13" s="121" t="s">
        <v>730</v>
      </c>
      <c r="M13" s="240"/>
      <c r="N13" s="240"/>
      <c r="O13" s="240"/>
    </row>
    <row r="14" spans="1:13" ht="15">
      <c r="A14" s="194" t="s">
        <v>81</v>
      </c>
      <c r="B14" s="121" t="s">
        <v>725</v>
      </c>
      <c r="C14" s="121" t="s">
        <v>726</v>
      </c>
      <c r="D14" s="121" t="s">
        <v>727</v>
      </c>
      <c r="E14" s="121" t="s">
        <v>726</v>
      </c>
      <c r="F14" s="121" t="s">
        <v>758</v>
      </c>
      <c r="G14" s="121" t="s">
        <v>731</v>
      </c>
      <c r="H14" s="121" t="s">
        <v>725</v>
      </c>
      <c r="I14" s="121" t="s">
        <v>726</v>
      </c>
      <c r="J14" s="121" t="s">
        <v>727</v>
      </c>
      <c r="M14" t="s">
        <v>432</v>
      </c>
    </row>
    <row r="15" spans="1:10" ht="15">
      <c r="A15" s="194" t="s">
        <v>370</v>
      </c>
      <c r="B15" s="121" t="s">
        <v>734</v>
      </c>
      <c r="C15" s="121" t="s">
        <v>737</v>
      </c>
      <c r="D15" s="121" t="s">
        <v>725</v>
      </c>
      <c r="E15" s="121" t="s">
        <v>728</v>
      </c>
      <c r="F15" s="121" t="s">
        <v>744</v>
      </c>
      <c r="G15" s="121" t="s">
        <v>759</v>
      </c>
      <c r="H15" s="121" t="s">
        <v>726</v>
      </c>
      <c r="I15" s="121" t="s">
        <v>729</v>
      </c>
      <c r="J15" s="121" t="s">
        <v>766</v>
      </c>
    </row>
    <row r="16" spans="1:10" ht="15">
      <c r="A16" s="194" t="s">
        <v>82</v>
      </c>
      <c r="B16" s="121" t="s">
        <v>738</v>
      </c>
      <c r="C16" s="121" t="s">
        <v>739</v>
      </c>
      <c r="D16" s="121" t="s">
        <v>737</v>
      </c>
      <c r="E16" s="121" t="s">
        <v>744</v>
      </c>
      <c r="F16" s="121" t="s">
        <v>742</v>
      </c>
      <c r="G16" s="121" t="s">
        <v>739</v>
      </c>
      <c r="H16" s="121" t="s">
        <v>747</v>
      </c>
      <c r="I16" s="121" t="s">
        <v>767</v>
      </c>
      <c r="J16" s="121" t="s">
        <v>747</v>
      </c>
    </row>
    <row r="17" spans="1:10" ht="15">
      <c r="A17" s="194" t="s">
        <v>371</v>
      </c>
      <c r="B17" s="121" t="s">
        <v>740</v>
      </c>
      <c r="C17" s="121" t="s">
        <v>740</v>
      </c>
      <c r="D17" s="121" t="s">
        <v>740</v>
      </c>
      <c r="E17" s="121" t="s">
        <v>740</v>
      </c>
      <c r="F17" s="121" t="s">
        <v>740</v>
      </c>
      <c r="G17" s="121" t="s">
        <v>740</v>
      </c>
      <c r="H17" s="121" t="s">
        <v>768</v>
      </c>
      <c r="I17" s="121" t="s">
        <v>769</v>
      </c>
      <c r="J17" s="121" t="s">
        <v>742</v>
      </c>
    </row>
    <row r="18" spans="1:10" ht="6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</row>
    <row r="19" spans="1:10" ht="15">
      <c r="A19" s="194" t="s">
        <v>66</v>
      </c>
      <c r="B19" s="121" t="s">
        <v>740</v>
      </c>
      <c r="C19" s="121" t="s">
        <v>741</v>
      </c>
      <c r="D19" s="121" t="s">
        <v>740</v>
      </c>
      <c r="E19" s="121" t="s">
        <v>741</v>
      </c>
      <c r="F19" s="121" t="s">
        <v>760</v>
      </c>
      <c r="G19" s="121" t="s">
        <v>740</v>
      </c>
      <c r="H19" s="121" t="s">
        <v>769</v>
      </c>
      <c r="I19" s="121" t="s">
        <v>740</v>
      </c>
      <c r="J19" s="121" t="s">
        <v>770</v>
      </c>
    </row>
    <row r="20" spans="1:10" ht="15">
      <c r="A20" s="194" t="s">
        <v>67</v>
      </c>
      <c r="B20" s="121" t="s">
        <v>742</v>
      </c>
      <c r="C20" s="121" t="s">
        <v>743</v>
      </c>
      <c r="D20" s="121" t="s">
        <v>744</v>
      </c>
      <c r="E20" s="121" t="s">
        <v>740</v>
      </c>
      <c r="F20" s="121" t="s">
        <v>740</v>
      </c>
      <c r="G20" s="121" t="s">
        <v>761</v>
      </c>
      <c r="H20" s="121" t="s">
        <v>728</v>
      </c>
      <c r="I20" s="121" t="s">
        <v>771</v>
      </c>
      <c r="J20" s="121" t="s">
        <v>737</v>
      </c>
    </row>
    <row r="21" spans="1:10" ht="15">
      <c r="A21" s="194" t="s">
        <v>68</v>
      </c>
      <c r="B21" s="121" t="s">
        <v>740</v>
      </c>
      <c r="C21" s="121" t="s">
        <v>745</v>
      </c>
      <c r="D21" s="121" t="s">
        <v>740</v>
      </c>
      <c r="E21" s="121" t="s">
        <v>740</v>
      </c>
      <c r="F21" s="121" t="s">
        <v>740</v>
      </c>
      <c r="G21" s="121" t="s">
        <v>740</v>
      </c>
      <c r="H21" s="121" t="s">
        <v>754</v>
      </c>
      <c r="I21" s="121" t="s">
        <v>754</v>
      </c>
      <c r="J21" s="121" t="s">
        <v>729</v>
      </c>
    </row>
    <row r="22" spans="1:10" ht="15">
      <c r="A22" s="194" t="s">
        <v>69</v>
      </c>
      <c r="B22" s="121" t="s">
        <v>740</v>
      </c>
      <c r="C22" s="121" t="s">
        <v>740</v>
      </c>
      <c r="D22" s="121" t="s">
        <v>746</v>
      </c>
      <c r="E22" s="121" t="s">
        <v>740</v>
      </c>
      <c r="F22" s="121" t="s">
        <v>740</v>
      </c>
      <c r="G22" s="121" t="s">
        <v>740</v>
      </c>
      <c r="H22" s="121" t="s">
        <v>762</v>
      </c>
      <c r="I22" s="121" t="s">
        <v>765</v>
      </c>
      <c r="J22" s="121" t="s">
        <v>742</v>
      </c>
    </row>
    <row r="23" spans="1:10" ht="15">
      <c r="A23" s="194" t="s">
        <v>53</v>
      </c>
      <c r="B23" s="121" t="s">
        <v>747</v>
      </c>
      <c r="C23" s="121" t="s">
        <v>748</v>
      </c>
      <c r="D23" s="121" t="s">
        <v>737</v>
      </c>
      <c r="E23" s="121" t="s">
        <v>762</v>
      </c>
      <c r="F23" s="121" t="s">
        <v>762</v>
      </c>
      <c r="G23" s="121" t="s">
        <v>754</v>
      </c>
      <c r="H23" s="121" t="s">
        <v>729</v>
      </c>
      <c r="I23" s="121" t="s">
        <v>772</v>
      </c>
      <c r="J23" s="121" t="s">
        <v>773</v>
      </c>
    </row>
    <row r="24" spans="1:10" ht="15">
      <c r="A24" s="194" t="s">
        <v>54</v>
      </c>
      <c r="B24" s="121" t="s">
        <v>726</v>
      </c>
      <c r="C24" s="121" t="s">
        <v>749</v>
      </c>
      <c r="D24" s="121" t="s">
        <v>727</v>
      </c>
      <c r="E24" s="121" t="s">
        <v>754</v>
      </c>
      <c r="F24" s="121" t="s">
        <v>754</v>
      </c>
      <c r="G24" s="121" t="s">
        <v>754</v>
      </c>
      <c r="H24" s="121" t="s">
        <v>725</v>
      </c>
      <c r="I24" s="121" t="s">
        <v>765</v>
      </c>
      <c r="J24" s="121" t="s">
        <v>727</v>
      </c>
    </row>
    <row r="25" spans="1:10" ht="15">
      <c r="A25" s="194" t="s">
        <v>71</v>
      </c>
      <c r="B25" s="121" t="s">
        <v>739</v>
      </c>
      <c r="C25" s="121" t="s">
        <v>739</v>
      </c>
      <c r="D25" s="121" t="s">
        <v>750</v>
      </c>
      <c r="E25" s="121" t="s">
        <v>763</v>
      </c>
      <c r="F25" s="121" t="s">
        <v>763</v>
      </c>
      <c r="G25" s="121" t="s">
        <v>764</v>
      </c>
      <c r="H25" s="121" t="s">
        <v>739</v>
      </c>
      <c r="I25" s="121" t="s">
        <v>739</v>
      </c>
      <c r="J25" s="121" t="s">
        <v>732</v>
      </c>
    </row>
    <row r="26" spans="1:10" ht="15">
      <c r="A26" s="194" t="s">
        <v>72</v>
      </c>
      <c r="B26" s="121" t="s">
        <v>751</v>
      </c>
      <c r="C26" s="121" t="s">
        <v>752</v>
      </c>
      <c r="D26" s="121" t="s">
        <v>753</v>
      </c>
      <c r="E26" s="121" t="s">
        <v>746</v>
      </c>
      <c r="F26" s="121" t="s">
        <v>746</v>
      </c>
      <c r="G26" s="121" t="s">
        <v>753</v>
      </c>
      <c r="H26" s="121" t="s">
        <v>774</v>
      </c>
      <c r="I26" s="121" t="s">
        <v>774</v>
      </c>
      <c r="J26" s="121" t="s">
        <v>763</v>
      </c>
    </row>
    <row r="27" spans="1:10" ht="15">
      <c r="A27" s="194" t="s">
        <v>70</v>
      </c>
      <c r="B27" s="121" t="s">
        <v>727</v>
      </c>
      <c r="C27" s="121" t="s">
        <v>725</v>
      </c>
      <c r="D27" s="121" t="s">
        <v>736</v>
      </c>
      <c r="E27" s="121" t="s">
        <v>733</v>
      </c>
      <c r="F27" s="121" t="s">
        <v>726</v>
      </c>
      <c r="G27" s="121" t="s">
        <v>731</v>
      </c>
      <c r="H27" s="121" t="s">
        <v>727</v>
      </c>
      <c r="I27" s="121" t="s">
        <v>766</v>
      </c>
      <c r="J27" s="121" t="s">
        <v>727</v>
      </c>
    </row>
    <row r="28" spans="1:10" ht="5.2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</row>
  </sheetData>
  <sheetProtection/>
  <mergeCells count="4">
    <mergeCell ref="A1:H2"/>
    <mergeCell ref="B3:D3"/>
    <mergeCell ref="E3:G3"/>
    <mergeCell ref="H3:J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70C0"/>
  </sheetPr>
  <dimension ref="A1:R35"/>
  <sheetViews>
    <sheetView view="pageBreakPreview" zoomScaleSheetLayoutView="100" zoomScalePageLayoutView="0" workbookViewId="0" topLeftCell="A16">
      <selection activeCell="K30" sqref="K30:K34"/>
    </sheetView>
  </sheetViews>
  <sheetFormatPr defaultColWidth="9.140625" defaultRowHeight="15"/>
  <cols>
    <col min="1" max="1" width="22.421875" style="0" customWidth="1"/>
    <col min="2" max="2" width="14.8515625" style="0" customWidth="1"/>
    <col min="3" max="11" width="7.8515625" style="0" customWidth="1"/>
  </cols>
  <sheetData>
    <row r="1" spans="1:11" ht="15">
      <c r="A1" s="445" t="s">
        <v>690</v>
      </c>
      <c r="B1" s="445"/>
      <c r="C1" s="445"/>
      <c r="D1" s="445"/>
      <c r="E1" s="445"/>
      <c r="F1" s="445"/>
      <c r="G1" s="445"/>
      <c r="H1" s="445"/>
      <c r="I1" s="445"/>
      <c r="J1" s="37"/>
      <c r="K1" s="37"/>
    </row>
    <row r="2" spans="1:11" ht="15">
      <c r="A2" s="445"/>
      <c r="B2" s="445"/>
      <c r="C2" s="445"/>
      <c r="D2" s="445"/>
      <c r="E2" s="445"/>
      <c r="F2" s="445"/>
      <c r="G2" s="445"/>
      <c r="H2" s="445"/>
      <c r="I2" s="445"/>
      <c r="J2" s="37"/>
      <c r="K2" s="37"/>
    </row>
    <row r="3" spans="1:11" ht="15">
      <c r="A3" s="447"/>
      <c r="B3" s="197"/>
      <c r="C3" s="446" t="s">
        <v>80</v>
      </c>
      <c r="D3" s="446"/>
      <c r="E3" s="446"/>
      <c r="F3" s="446" t="s">
        <v>52</v>
      </c>
      <c r="G3" s="446"/>
      <c r="H3" s="446"/>
      <c r="I3" s="446" t="s">
        <v>51</v>
      </c>
      <c r="J3" s="446"/>
      <c r="K3" s="446"/>
    </row>
    <row r="4" spans="1:11" ht="15">
      <c r="A4" s="447"/>
      <c r="B4" s="197" t="s">
        <v>9</v>
      </c>
      <c r="C4" s="49" t="s">
        <v>9</v>
      </c>
      <c r="D4" s="49" t="s">
        <v>49</v>
      </c>
      <c r="E4" s="49" t="s">
        <v>50</v>
      </c>
      <c r="F4" s="49" t="s">
        <v>9</v>
      </c>
      <c r="G4" s="49" t="s">
        <v>49</v>
      </c>
      <c r="H4" s="49" t="s">
        <v>50</v>
      </c>
      <c r="I4" s="49" t="s">
        <v>9</v>
      </c>
      <c r="J4" s="49" t="s">
        <v>49</v>
      </c>
      <c r="K4" s="49" t="s">
        <v>50</v>
      </c>
    </row>
    <row r="5" spans="1:11" ht="15">
      <c r="A5" s="447"/>
      <c r="B5" s="197"/>
      <c r="C5" s="49"/>
      <c r="D5" s="49"/>
      <c r="E5" s="49"/>
      <c r="F5" s="49"/>
      <c r="G5" s="49"/>
      <c r="H5" s="49"/>
      <c r="I5" s="49"/>
      <c r="J5" s="49"/>
      <c r="K5" s="49"/>
    </row>
    <row r="6" spans="1:11" ht="15">
      <c r="A6" s="175" t="s">
        <v>9</v>
      </c>
      <c r="B6" s="382">
        <v>2017013</v>
      </c>
      <c r="C6" s="201">
        <v>100</v>
      </c>
      <c r="D6" s="201">
        <v>100</v>
      </c>
      <c r="E6" s="201">
        <v>100</v>
      </c>
      <c r="F6" s="131">
        <v>100</v>
      </c>
      <c r="G6" s="201">
        <v>100</v>
      </c>
      <c r="H6" s="201">
        <v>100</v>
      </c>
      <c r="I6" s="131">
        <v>100</v>
      </c>
      <c r="J6" s="201">
        <v>100</v>
      </c>
      <c r="K6" s="201">
        <v>100</v>
      </c>
    </row>
    <row r="7" spans="1:11" ht="15">
      <c r="A7" s="175" t="s">
        <v>165</v>
      </c>
      <c r="B7" s="382">
        <v>877081</v>
      </c>
      <c r="C7" s="201">
        <v>43.5</v>
      </c>
      <c r="D7" s="201">
        <v>33.7</v>
      </c>
      <c r="E7" s="201">
        <v>57.3</v>
      </c>
      <c r="F7" s="131">
        <v>22.8</v>
      </c>
      <c r="G7" s="201">
        <v>13.4</v>
      </c>
      <c r="H7" s="201">
        <v>36.1</v>
      </c>
      <c r="I7" s="131">
        <v>51.1</v>
      </c>
      <c r="J7" s="201">
        <v>41.2</v>
      </c>
      <c r="K7" s="201">
        <v>65.1</v>
      </c>
    </row>
    <row r="8" spans="1:11" ht="15">
      <c r="A8" s="175" t="s">
        <v>166</v>
      </c>
      <c r="B8" s="387">
        <v>384770</v>
      </c>
      <c r="C8" s="201">
        <v>19.1</v>
      </c>
      <c r="D8" s="201">
        <v>18.9</v>
      </c>
      <c r="E8" s="201">
        <v>19.3</v>
      </c>
      <c r="F8" s="131">
        <v>12.6</v>
      </c>
      <c r="G8" s="201">
        <v>10.5</v>
      </c>
      <c r="H8" s="201">
        <v>15.7</v>
      </c>
      <c r="I8" s="131">
        <v>21.4</v>
      </c>
      <c r="J8" s="201">
        <v>22</v>
      </c>
      <c r="K8" s="201">
        <v>20.7</v>
      </c>
    </row>
    <row r="9" spans="1:11" ht="15">
      <c r="A9" s="175" t="s">
        <v>167</v>
      </c>
      <c r="B9" s="387">
        <v>232985</v>
      </c>
      <c r="C9" s="201">
        <v>11.6</v>
      </c>
      <c r="D9" s="201">
        <v>13.6</v>
      </c>
      <c r="E9" s="201">
        <v>8.6</v>
      </c>
      <c r="F9" s="131">
        <v>10.8</v>
      </c>
      <c r="G9" s="201">
        <v>10.9</v>
      </c>
      <c r="H9" s="201">
        <v>10.7</v>
      </c>
      <c r="I9" s="131">
        <v>11.8</v>
      </c>
      <c r="J9" s="201">
        <v>14.7</v>
      </c>
      <c r="K9" s="201">
        <v>7.8</v>
      </c>
    </row>
    <row r="10" spans="1:11" ht="15">
      <c r="A10" s="175" t="s">
        <v>168</v>
      </c>
      <c r="B10" s="387">
        <v>228103</v>
      </c>
      <c r="C10" s="201">
        <v>11.3</v>
      </c>
      <c r="D10" s="201">
        <v>15.6</v>
      </c>
      <c r="E10" s="201">
        <v>5.2</v>
      </c>
      <c r="F10" s="131">
        <v>15.6</v>
      </c>
      <c r="G10" s="201">
        <v>19.3</v>
      </c>
      <c r="H10" s="201">
        <v>10.5</v>
      </c>
      <c r="I10" s="131">
        <v>9.7</v>
      </c>
      <c r="J10" s="201">
        <v>14.3</v>
      </c>
      <c r="K10" s="201">
        <v>3.2</v>
      </c>
    </row>
    <row r="11" spans="1:11" ht="15">
      <c r="A11" s="175" t="s">
        <v>169</v>
      </c>
      <c r="B11" s="387">
        <v>261374</v>
      </c>
      <c r="C11" s="201">
        <v>13</v>
      </c>
      <c r="D11" s="201">
        <v>16.1</v>
      </c>
      <c r="E11" s="201">
        <v>8.5</v>
      </c>
      <c r="F11" s="131">
        <v>34.8</v>
      </c>
      <c r="G11" s="201">
        <v>41.9</v>
      </c>
      <c r="H11" s="201">
        <v>24.7</v>
      </c>
      <c r="I11" s="131">
        <v>5</v>
      </c>
      <c r="J11" s="201">
        <v>6.7</v>
      </c>
      <c r="K11" s="201">
        <v>2.6</v>
      </c>
    </row>
    <row r="12" spans="1:11" ht="15">
      <c r="A12" s="90" t="s">
        <v>559</v>
      </c>
      <c r="B12" s="387">
        <v>32700</v>
      </c>
      <c r="C12" s="201">
        <v>1.6</v>
      </c>
      <c r="D12" s="201">
        <v>2</v>
      </c>
      <c r="E12" s="201">
        <v>1.1</v>
      </c>
      <c r="F12" s="131">
        <v>3.4</v>
      </c>
      <c r="G12" s="201">
        <v>4.2</v>
      </c>
      <c r="H12" s="201">
        <v>2.3</v>
      </c>
      <c r="I12" s="131">
        <v>1</v>
      </c>
      <c r="J12" s="201">
        <v>1.2</v>
      </c>
      <c r="K12" s="201">
        <v>0.6</v>
      </c>
    </row>
    <row r="13" spans="1:11" ht="6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9" ht="15" customHeight="1">
      <c r="A14" s="422" t="s">
        <v>691</v>
      </c>
      <c r="B14" s="422"/>
      <c r="C14" s="422"/>
      <c r="D14" s="422"/>
      <c r="E14" s="422"/>
      <c r="F14" s="422"/>
      <c r="G14" s="422"/>
      <c r="H14" s="422"/>
      <c r="I14" s="422"/>
    </row>
    <row r="15" spans="1:9" ht="15">
      <c r="A15" s="422"/>
      <c r="B15" s="422"/>
      <c r="C15" s="422"/>
      <c r="D15" s="422"/>
      <c r="E15" s="422"/>
      <c r="F15" s="422"/>
      <c r="G15" s="422"/>
      <c r="H15" s="422"/>
      <c r="I15" s="422"/>
    </row>
    <row r="16" spans="1:11" ht="15">
      <c r="A16" s="139"/>
      <c r="B16" s="139"/>
      <c r="C16" s="199" t="s">
        <v>80</v>
      </c>
      <c r="D16" s="199"/>
      <c r="E16" s="199"/>
      <c r="F16" s="198"/>
      <c r="G16" s="198" t="s">
        <v>52</v>
      </c>
      <c r="H16" s="198"/>
      <c r="I16" s="198"/>
      <c r="J16" s="198" t="s">
        <v>51</v>
      </c>
      <c r="K16" s="198"/>
    </row>
    <row r="17" spans="1:11" ht="15">
      <c r="A17" s="150" t="s">
        <v>468</v>
      </c>
      <c r="B17" s="198" t="s">
        <v>9</v>
      </c>
      <c r="C17" s="198" t="s">
        <v>9</v>
      </c>
      <c r="D17" s="198" t="s">
        <v>49</v>
      </c>
      <c r="E17" s="198" t="s">
        <v>50</v>
      </c>
      <c r="F17" s="198" t="s">
        <v>9</v>
      </c>
      <c r="G17" s="198" t="s">
        <v>49</v>
      </c>
      <c r="H17" s="198" t="s">
        <v>50</v>
      </c>
      <c r="I17" s="198" t="s">
        <v>9</v>
      </c>
      <c r="J17" s="198" t="s">
        <v>49</v>
      </c>
      <c r="K17" s="198" t="s">
        <v>50</v>
      </c>
    </row>
    <row r="18" spans="1:16" ht="15">
      <c r="A18" s="175" t="s">
        <v>9</v>
      </c>
      <c r="B18" s="326">
        <v>1984402</v>
      </c>
      <c r="C18" s="200" t="s">
        <v>725</v>
      </c>
      <c r="D18" s="200" t="s">
        <v>726</v>
      </c>
      <c r="E18" s="200" t="s">
        <v>727</v>
      </c>
      <c r="F18" s="200" t="s">
        <v>728</v>
      </c>
      <c r="G18" s="200" t="s">
        <v>753</v>
      </c>
      <c r="H18" s="200" t="s">
        <v>726</v>
      </c>
      <c r="I18" s="200" t="s">
        <v>727</v>
      </c>
      <c r="J18" s="200" t="s">
        <v>765</v>
      </c>
      <c r="K18" s="200" t="s">
        <v>727</v>
      </c>
      <c r="N18" s="240"/>
      <c r="O18" s="240"/>
      <c r="P18" s="240"/>
    </row>
    <row r="19" spans="1:11" ht="15">
      <c r="A19" s="175"/>
      <c r="B19" s="175"/>
      <c r="C19" s="200"/>
      <c r="D19" s="200"/>
      <c r="E19" s="200"/>
      <c r="F19" s="200"/>
      <c r="G19" s="200"/>
      <c r="H19" s="200"/>
      <c r="I19" s="200"/>
      <c r="J19" s="200"/>
      <c r="K19" s="200"/>
    </row>
    <row r="20" spans="1:16" ht="15">
      <c r="A20" s="175" t="s">
        <v>456</v>
      </c>
      <c r="B20" s="170">
        <v>445153</v>
      </c>
      <c r="C20" s="200" t="s">
        <v>757</v>
      </c>
      <c r="D20" s="200" t="s">
        <v>757</v>
      </c>
      <c r="E20" s="200" t="s">
        <v>757</v>
      </c>
      <c r="F20" s="200" t="s">
        <v>776</v>
      </c>
      <c r="G20" s="200" t="s">
        <v>777</v>
      </c>
      <c r="H20" s="200" t="s">
        <v>776</v>
      </c>
      <c r="I20" s="200" t="s">
        <v>757</v>
      </c>
      <c r="J20" s="200" t="s">
        <v>757</v>
      </c>
      <c r="K20" s="200" t="s">
        <v>757</v>
      </c>
      <c r="N20" s="240"/>
      <c r="O20" s="240"/>
      <c r="P20" s="240"/>
    </row>
    <row r="21" spans="1:17" ht="15">
      <c r="A21" s="175" t="s">
        <v>457</v>
      </c>
      <c r="B21" s="230">
        <v>470801</v>
      </c>
      <c r="C21" s="200" t="s">
        <v>727</v>
      </c>
      <c r="D21" s="200" t="s">
        <v>727</v>
      </c>
      <c r="E21" s="200" t="s">
        <v>727</v>
      </c>
      <c r="F21" s="200" t="s">
        <v>733</v>
      </c>
      <c r="G21" s="200" t="s">
        <v>733</v>
      </c>
      <c r="H21" s="200" t="s">
        <v>733</v>
      </c>
      <c r="I21" s="200" t="s">
        <v>727</v>
      </c>
      <c r="J21" s="200" t="s">
        <v>727</v>
      </c>
      <c r="K21" s="200" t="s">
        <v>727</v>
      </c>
      <c r="N21" s="240"/>
      <c r="P21" s="240"/>
      <c r="Q21" s="240"/>
    </row>
    <row r="22" spans="1:11" ht="15">
      <c r="A22" s="175" t="s">
        <v>458</v>
      </c>
      <c r="B22" s="230">
        <v>404483</v>
      </c>
      <c r="C22" s="200" t="s">
        <v>726</v>
      </c>
      <c r="D22" s="200" t="s">
        <v>726</v>
      </c>
      <c r="E22" s="200" t="s">
        <v>726</v>
      </c>
      <c r="F22" s="200" t="s">
        <v>726</v>
      </c>
      <c r="G22" s="200" t="s">
        <v>726</v>
      </c>
      <c r="H22" s="200" t="s">
        <v>726</v>
      </c>
      <c r="I22" s="200" t="s">
        <v>726</v>
      </c>
      <c r="J22" s="200" t="s">
        <v>726</v>
      </c>
      <c r="K22" s="200" t="s">
        <v>726</v>
      </c>
    </row>
    <row r="23" spans="1:18" ht="15">
      <c r="A23" s="175" t="s">
        <v>459</v>
      </c>
      <c r="B23" s="230">
        <v>377687</v>
      </c>
      <c r="C23" s="200" t="s">
        <v>737</v>
      </c>
      <c r="D23" s="200" t="s">
        <v>728</v>
      </c>
      <c r="E23" s="200" t="s">
        <v>747</v>
      </c>
      <c r="F23" s="200" t="s">
        <v>728</v>
      </c>
      <c r="G23" s="200" t="s">
        <v>728</v>
      </c>
      <c r="H23" s="200" t="s">
        <v>737</v>
      </c>
      <c r="I23" s="200" t="s">
        <v>778</v>
      </c>
      <c r="J23" s="200" t="s">
        <v>728</v>
      </c>
      <c r="K23" s="200" t="s">
        <v>755</v>
      </c>
      <c r="P23" s="240"/>
      <c r="Q23" s="240"/>
      <c r="R23" s="240"/>
    </row>
    <row r="24" spans="1:18" ht="15">
      <c r="A24" s="175" t="s">
        <v>460</v>
      </c>
      <c r="B24" s="230">
        <v>286278</v>
      </c>
      <c r="C24" s="200" t="s">
        <v>740</v>
      </c>
      <c r="D24" s="200" t="s">
        <v>775</v>
      </c>
      <c r="E24" s="200" t="s">
        <v>740</v>
      </c>
      <c r="F24" s="200" t="s">
        <v>740</v>
      </c>
      <c r="G24" s="200" t="s">
        <v>740</v>
      </c>
      <c r="H24" s="200" t="s">
        <v>740</v>
      </c>
      <c r="I24" s="200" t="s">
        <v>752</v>
      </c>
      <c r="J24" s="200" t="s">
        <v>752</v>
      </c>
      <c r="K24" s="200" t="s">
        <v>752</v>
      </c>
      <c r="O24" s="240"/>
      <c r="Q24" s="240"/>
      <c r="R24" s="240"/>
    </row>
    <row r="25" spans="1:18" ht="6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N25" s="240"/>
      <c r="O25" s="240"/>
      <c r="P25" s="240"/>
      <c r="Q25" s="240"/>
      <c r="R25" s="240"/>
    </row>
    <row r="26" spans="1:18" ht="15">
      <c r="A26" s="24"/>
      <c r="B26" s="24"/>
      <c r="C26" s="202" t="s">
        <v>80</v>
      </c>
      <c r="D26" s="202"/>
      <c r="E26" s="202"/>
      <c r="F26" s="149"/>
      <c r="G26" s="149" t="s">
        <v>52</v>
      </c>
      <c r="H26" s="149"/>
      <c r="I26" s="149"/>
      <c r="J26" s="149" t="s">
        <v>51</v>
      </c>
      <c r="K26" s="149"/>
      <c r="O26" s="240"/>
      <c r="P26" s="240"/>
      <c r="Q26" s="240"/>
      <c r="R26" s="240"/>
    </row>
    <row r="27" spans="1:18" ht="15">
      <c r="A27" s="150" t="s">
        <v>469</v>
      </c>
      <c r="B27" s="149" t="s">
        <v>9</v>
      </c>
      <c r="C27" s="149" t="s">
        <v>9</v>
      </c>
      <c r="D27" s="149" t="s">
        <v>49</v>
      </c>
      <c r="E27" s="202" t="s">
        <v>50</v>
      </c>
      <c r="F27" s="149" t="s">
        <v>9</v>
      </c>
      <c r="G27" s="149" t="s">
        <v>49</v>
      </c>
      <c r="H27" s="149" t="s">
        <v>50</v>
      </c>
      <c r="I27" s="149" t="s">
        <v>9</v>
      </c>
      <c r="J27" s="149" t="s">
        <v>49</v>
      </c>
      <c r="K27" s="149" t="s">
        <v>50</v>
      </c>
      <c r="O27" s="240"/>
      <c r="P27" s="240"/>
      <c r="Q27" s="240"/>
      <c r="R27" s="240"/>
    </row>
    <row r="28" spans="1:18" ht="15">
      <c r="A28" s="175" t="s">
        <v>9</v>
      </c>
      <c r="B28" s="381">
        <v>1984402</v>
      </c>
      <c r="C28" s="170">
        <v>58702</v>
      </c>
      <c r="D28" s="170">
        <v>69277</v>
      </c>
      <c r="E28" s="230">
        <v>43850</v>
      </c>
      <c r="F28" s="170">
        <v>132353</v>
      </c>
      <c r="G28" s="170">
        <v>157726</v>
      </c>
      <c r="H28" s="230">
        <v>97171</v>
      </c>
      <c r="I28" s="170">
        <v>32336</v>
      </c>
      <c r="J28" s="170">
        <v>37843</v>
      </c>
      <c r="K28" s="230">
        <v>24566</v>
      </c>
      <c r="O28" s="240"/>
      <c r="P28" s="240"/>
      <c r="Q28" s="240"/>
      <c r="R28" s="240"/>
    </row>
    <row r="29" spans="1:18" ht="15">
      <c r="A29" s="175"/>
      <c r="B29" s="175"/>
      <c r="C29" s="170"/>
      <c r="D29" s="170"/>
      <c r="E29" s="170"/>
      <c r="F29" s="170"/>
      <c r="G29" s="170"/>
      <c r="H29" s="170"/>
      <c r="I29" s="170"/>
      <c r="J29" s="170"/>
      <c r="K29" s="170"/>
      <c r="O29" s="240"/>
      <c r="P29" s="240"/>
      <c r="Q29" s="240"/>
      <c r="R29" s="240"/>
    </row>
    <row r="30" spans="1:11" ht="15">
      <c r="A30" s="175" t="s">
        <v>456</v>
      </c>
      <c r="B30" s="170">
        <v>445153</v>
      </c>
      <c r="C30" s="170">
        <v>11278</v>
      </c>
      <c r="D30" s="170">
        <v>10985</v>
      </c>
      <c r="E30" s="230">
        <v>11538</v>
      </c>
      <c r="F30" s="170">
        <v>11825</v>
      </c>
      <c r="G30" s="170">
        <v>11503</v>
      </c>
      <c r="H30" s="230">
        <v>12006</v>
      </c>
      <c r="I30" s="170">
        <v>11095</v>
      </c>
      <c r="J30" s="170">
        <v>10862</v>
      </c>
      <c r="K30" s="230">
        <v>11335</v>
      </c>
    </row>
    <row r="31" spans="1:11" ht="15">
      <c r="A31" s="175" t="s">
        <v>457</v>
      </c>
      <c r="B31" s="230">
        <v>470801</v>
      </c>
      <c r="C31" s="230">
        <v>17318</v>
      </c>
      <c r="D31" s="230">
        <v>17447</v>
      </c>
      <c r="E31" s="230">
        <v>17211</v>
      </c>
      <c r="F31" s="230">
        <v>19106</v>
      </c>
      <c r="G31" s="230">
        <v>19549</v>
      </c>
      <c r="H31" s="230">
        <v>18836</v>
      </c>
      <c r="I31" s="230">
        <v>17179</v>
      </c>
      <c r="J31" s="230">
        <v>17313</v>
      </c>
      <c r="K31" s="230">
        <v>17066</v>
      </c>
    </row>
    <row r="32" spans="1:11" ht="15">
      <c r="A32" s="175" t="s">
        <v>458</v>
      </c>
      <c r="B32" s="230">
        <v>404483</v>
      </c>
      <c r="C32" s="230">
        <v>25041</v>
      </c>
      <c r="D32" s="230">
        <v>25387</v>
      </c>
      <c r="E32" s="230">
        <v>24553</v>
      </c>
      <c r="F32" s="230">
        <v>26071</v>
      </c>
      <c r="G32" s="230">
        <v>26208</v>
      </c>
      <c r="H32" s="230">
        <v>25943</v>
      </c>
      <c r="I32" s="230">
        <v>24852</v>
      </c>
      <c r="J32" s="230">
        <v>25266</v>
      </c>
      <c r="K32" s="230">
        <v>24221</v>
      </c>
    </row>
    <row r="33" spans="1:11" ht="15">
      <c r="A33" s="175" t="s">
        <v>459</v>
      </c>
      <c r="B33" s="230">
        <v>377687</v>
      </c>
      <c r="C33" s="230">
        <v>51604</v>
      </c>
      <c r="D33" s="230">
        <v>52615</v>
      </c>
      <c r="E33" s="230">
        <v>48208</v>
      </c>
      <c r="F33" s="230">
        <v>54121</v>
      </c>
      <c r="G33" s="230">
        <v>54947</v>
      </c>
      <c r="H33" s="230">
        <v>52199</v>
      </c>
      <c r="I33" s="230">
        <v>50494</v>
      </c>
      <c r="J33" s="230">
        <v>51718</v>
      </c>
      <c r="K33" s="230">
        <v>45537</v>
      </c>
    </row>
    <row r="34" spans="1:11" ht="15">
      <c r="A34" s="175" t="s">
        <v>460</v>
      </c>
      <c r="B34" s="230">
        <v>286278</v>
      </c>
      <c r="C34" s="230">
        <v>257427</v>
      </c>
      <c r="D34" s="230">
        <v>253979</v>
      </c>
      <c r="E34" s="230">
        <v>266665</v>
      </c>
      <c r="F34" s="230">
        <v>297400</v>
      </c>
      <c r="G34" s="230">
        <v>300217</v>
      </c>
      <c r="H34" s="230">
        <v>290813</v>
      </c>
      <c r="I34" s="230">
        <v>165258</v>
      </c>
      <c r="J34" s="230">
        <v>159736</v>
      </c>
      <c r="K34" s="230">
        <v>186333</v>
      </c>
    </row>
    <row r="35" spans="1:11" ht="15">
      <c r="A35" s="24"/>
      <c r="B35" s="24"/>
      <c r="C35" s="198"/>
      <c r="D35" s="198"/>
      <c r="E35" s="198"/>
      <c r="F35" s="198"/>
      <c r="G35" s="198"/>
      <c r="H35" s="198"/>
      <c r="I35" s="198"/>
      <c r="J35" s="198"/>
      <c r="K35" s="198"/>
    </row>
  </sheetData>
  <sheetProtection/>
  <mergeCells count="6">
    <mergeCell ref="A1:I2"/>
    <mergeCell ref="A14:I15"/>
    <mergeCell ref="C3:E3"/>
    <mergeCell ref="F3:H3"/>
    <mergeCell ref="I3:K3"/>
    <mergeCell ref="A3:A5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41"/>
  <sheetViews>
    <sheetView zoomScaleSheetLayoutView="100" zoomScalePageLayoutView="0" workbookViewId="0" topLeftCell="A1">
      <selection activeCell="I13" sqref="I13"/>
    </sheetView>
  </sheetViews>
  <sheetFormatPr defaultColWidth="9.140625" defaultRowHeight="15"/>
  <cols>
    <col min="1" max="1" width="25.421875" style="0" customWidth="1"/>
    <col min="2" max="2" width="7.7109375" style="0" customWidth="1"/>
    <col min="3" max="7" width="10.8515625" style="0" customWidth="1"/>
    <col min="8" max="8" width="13.7109375" style="0" bestFit="1" customWidth="1"/>
    <col min="9" max="9" width="15.00390625" style="0" bestFit="1" customWidth="1"/>
  </cols>
  <sheetData>
    <row r="1" spans="1:9" ht="15.75">
      <c r="A1" s="91" t="s">
        <v>592</v>
      </c>
      <c r="B1" s="42"/>
      <c r="C1" s="42"/>
      <c r="D1" s="42"/>
      <c r="E1" s="42"/>
      <c r="F1" s="42"/>
      <c r="G1" s="42"/>
      <c r="H1" s="42"/>
      <c r="I1" s="42"/>
    </row>
    <row r="2" spans="1:9" ht="15">
      <c r="A2" s="50"/>
      <c r="B2" s="51"/>
      <c r="C2" s="92"/>
      <c r="D2" s="92"/>
      <c r="E2" s="92"/>
      <c r="F2" s="92"/>
      <c r="G2" s="92"/>
      <c r="H2" s="48" t="s">
        <v>133</v>
      </c>
      <c r="I2" s="48" t="s">
        <v>136</v>
      </c>
    </row>
    <row r="3" spans="1:9" ht="15">
      <c r="A3" s="52"/>
      <c r="B3" s="52"/>
      <c r="C3" s="448" t="s">
        <v>78</v>
      </c>
      <c r="D3" s="448"/>
      <c r="E3" s="448"/>
      <c r="F3" s="448" t="s">
        <v>79</v>
      </c>
      <c r="G3" s="448"/>
      <c r="H3" s="48" t="s">
        <v>135</v>
      </c>
      <c r="I3" s="48" t="s">
        <v>137</v>
      </c>
    </row>
    <row r="4" spans="1:9" ht="15">
      <c r="A4" s="52"/>
      <c r="B4" s="52"/>
      <c r="C4" s="93" t="s">
        <v>9</v>
      </c>
      <c r="D4" s="93" t="s">
        <v>49</v>
      </c>
      <c r="E4" s="93" t="s">
        <v>50</v>
      </c>
      <c r="F4" s="94" t="s">
        <v>52</v>
      </c>
      <c r="G4" s="94" t="s">
        <v>51</v>
      </c>
      <c r="H4" s="48" t="s">
        <v>134</v>
      </c>
      <c r="I4" s="48" t="s">
        <v>134</v>
      </c>
    </row>
    <row r="5" spans="1:13" ht="15">
      <c r="A5" s="279" t="s">
        <v>511</v>
      </c>
      <c r="B5" s="120"/>
      <c r="C5" s="14">
        <v>3170650</v>
      </c>
      <c r="D5" s="14">
        <v>1527709</v>
      </c>
      <c r="E5" s="14">
        <v>1642941</v>
      </c>
      <c r="F5" s="14">
        <v>834667</v>
      </c>
      <c r="G5" s="14">
        <v>2335983</v>
      </c>
      <c r="H5" s="14">
        <v>1163898</v>
      </c>
      <c r="I5" s="14">
        <v>2006753</v>
      </c>
      <c r="K5" s="240"/>
      <c r="M5" s="40"/>
    </row>
    <row r="6" spans="1:9" ht="8.25" customHeight="1">
      <c r="A6" s="95"/>
      <c r="B6" s="95"/>
      <c r="C6" s="96"/>
      <c r="D6" s="96"/>
      <c r="E6" s="96"/>
      <c r="F6" s="96"/>
      <c r="G6" s="96"/>
      <c r="H6" s="96"/>
      <c r="I6" s="96"/>
    </row>
    <row r="7" spans="1:14" ht="15">
      <c r="A7" s="449" t="s">
        <v>15</v>
      </c>
      <c r="B7" s="97" t="s">
        <v>224</v>
      </c>
      <c r="C7" s="14">
        <v>660113</v>
      </c>
      <c r="D7" s="14">
        <v>365209</v>
      </c>
      <c r="E7" s="14">
        <v>294904</v>
      </c>
      <c r="F7" s="14">
        <v>189133</v>
      </c>
      <c r="G7" s="14">
        <v>470979</v>
      </c>
      <c r="H7" s="14">
        <v>218422</v>
      </c>
      <c r="I7" s="14">
        <v>441690</v>
      </c>
      <c r="K7" s="240"/>
      <c r="L7" s="40"/>
      <c r="N7" s="40"/>
    </row>
    <row r="8" spans="1:12" ht="15">
      <c r="A8" s="449"/>
      <c r="B8" s="97" t="s">
        <v>225</v>
      </c>
      <c r="C8" s="14">
        <v>1276339</v>
      </c>
      <c r="D8" s="14">
        <v>724757</v>
      </c>
      <c r="E8" s="14">
        <v>551582</v>
      </c>
      <c r="F8" s="14">
        <v>392220</v>
      </c>
      <c r="G8" s="14">
        <v>884120</v>
      </c>
      <c r="H8" s="14">
        <v>421532</v>
      </c>
      <c r="I8" s="14">
        <v>854807</v>
      </c>
      <c r="K8" s="240"/>
      <c r="L8" s="40"/>
    </row>
    <row r="9" spans="1:9" ht="15">
      <c r="A9" s="449" t="s">
        <v>16</v>
      </c>
      <c r="B9" s="97" t="s">
        <v>224</v>
      </c>
      <c r="C9" s="14">
        <v>197205</v>
      </c>
      <c r="D9" s="14">
        <v>93792</v>
      </c>
      <c r="E9" s="14">
        <v>103414</v>
      </c>
      <c r="F9" s="14">
        <v>55190</v>
      </c>
      <c r="G9" s="14">
        <v>142015</v>
      </c>
      <c r="H9" s="14">
        <v>104032</v>
      </c>
      <c r="I9" s="14">
        <v>93173</v>
      </c>
    </row>
    <row r="10" spans="1:11" ht="15">
      <c r="A10" s="449"/>
      <c r="B10" s="97" t="s">
        <v>225</v>
      </c>
      <c r="C10" s="14">
        <v>352831</v>
      </c>
      <c r="D10" s="14">
        <v>157936</v>
      </c>
      <c r="E10" s="14">
        <v>194895</v>
      </c>
      <c r="F10" s="14">
        <v>108738</v>
      </c>
      <c r="G10" s="14">
        <v>244093</v>
      </c>
      <c r="H10" s="14">
        <v>177814</v>
      </c>
      <c r="I10" s="14">
        <v>175017</v>
      </c>
      <c r="K10" s="240"/>
    </row>
    <row r="11" spans="1:9" ht="15">
      <c r="A11" s="449" t="s">
        <v>132</v>
      </c>
      <c r="B11" s="97" t="s">
        <v>224</v>
      </c>
      <c r="C11" s="14">
        <v>1210088</v>
      </c>
      <c r="D11" s="14">
        <v>547479</v>
      </c>
      <c r="E11" s="14">
        <v>662608</v>
      </c>
      <c r="F11" s="14">
        <v>276663</v>
      </c>
      <c r="G11" s="14">
        <v>933425</v>
      </c>
      <c r="H11" s="14">
        <v>372215</v>
      </c>
      <c r="I11" s="14">
        <v>837873</v>
      </c>
    </row>
    <row r="12" spans="1:9" ht="15">
      <c r="A12" s="449"/>
      <c r="B12" s="97" t="s">
        <v>225</v>
      </c>
      <c r="C12" s="14">
        <v>1541481</v>
      </c>
      <c r="D12" s="14">
        <v>645016</v>
      </c>
      <c r="E12" s="14">
        <v>896464</v>
      </c>
      <c r="F12" s="14">
        <v>333710</v>
      </c>
      <c r="G12" s="14">
        <v>1207771</v>
      </c>
      <c r="H12" s="14">
        <v>564552</v>
      </c>
      <c r="I12" s="14">
        <v>976929</v>
      </c>
    </row>
    <row r="13" spans="1:9" ht="6.75" customHeight="1">
      <c r="A13" s="46"/>
      <c r="B13" s="46"/>
      <c r="C13" s="46"/>
      <c r="D13" s="46"/>
      <c r="E13" s="46"/>
      <c r="F13" s="46"/>
      <c r="G13" s="46"/>
      <c r="H13" s="46"/>
      <c r="I13" s="46"/>
    </row>
    <row r="16" ht="15">
      <c r="F16" s="301"/>
    </row>
    <row r="17" ht="15">
      <c r="C17" s="301"/>
    </row>
    <row r="19" ht="15">
      <c r="C19" s="301"/>
    </row>
    <row r="26" ht="15">
      <c r="E26" s="76"/>
    </row>
    <row r="27" spans="2:8" ht="15">
      <c r="B27" s="75"/>
      <c r="C27" s="75"/>
      <c r="D27" s="75"/>
      <c r="E27" s="75"/>
      <c r="F27" s="75"/>
      <c r="G27" s="75"/>
      <c r="H27" s="75"/>
    </row>
    <row r="28" spans="2:8" ht="15">
      <c r="B28" s="75"/>
      <c r="C28" s="75"/>
      <c r="D28" s="75"/>
      <c r="E28" s="75"/>
      <c r="F28" s="75"/>
      <c r="G28" s="75"/>
      <c r="H28" s="75"/>
    </row>
    <row r="29" spans="2:10" ht="15">
      <c r="B29" s="75"/>
      <c r="C29" s="75"/>
      <c r="D29" s="75"/>
      <c r="E29" s="75"/>
      <c r="F29" s="75"/>
      <c r="G29" s="75"/>
      <c r="H29" s="75"/>
      <c r="J29" s="75"/>
    </row>
    <row r="30" spans="2:10" ht="15">
      <c r="B30" s="75"/>
      <c r="C30" s="75"/>
      <c r="D30" s="75"/>
      <c r="E30" s="75"/>
      <c r="F30" s="75"/>
      <c r="G30" s="75"/>
      <c r="H30" s="75"/>
      <c r="J30" s="75"/>
    </row>
    <row r="31" spans="2:10" ht="15">
      <c r="B31" s="75"/>
      <c r="C31" s="75"/>
      <c r="D31" s="75"/>
      <c r="E31" s="75"/>
      <c r="F31" s="75"/>
      <c r="G31" s="75"/>
      <c r="H31" s="75"/>
      <c r="J31" s="75"/>
    </row>
    <row r="33" ht="15">
      <c r="J33" s="75"/>
    </row>
    <row r="36" ht="15">
      <c r="K36" s="75"/>
    </row>
    <row r="37" spans="2:11" ht="15">
      <c r="B37" s="75"/>
      <c r="C37" s="75"/>
      <c r="D37" s="75"/>
      <c r="E37" s="75"/>
      <c r="F37" s="75"/>
      <c r="G37" s="75"/>
      <c r="H37" s="75"/>
      <c r="K37" s="75"/>
    </row>
    <row r="38" spans="2:11" ht="15">
      <c r="B38" s="75"/>
      <c r="C38" s="75"/>
      <c r="D38" s="75"/>
      <c r="E38" s="75"/>
      <c r="F38" s="75"/>
      <c r="G38" s="75"/>
      <c r="H38" s="75"/>
      <c r="K38" s="75"/>
    </row>
    <row r="39" spans="2:11" ht="15">
      <c r="B39" s="75"/>
      <c r="C39" s="75"/>
      <c r="D39" s="75"/>
      <c r="E39" s="75"/>
      <c r="F39" s="75"/>
      <c r="G39" s="75"/>
      <c r="H39" s="75"/>
      <c r="K39" s="75"/>
    </row>
    <row r="41" spans="2:11" ht="15">
      <c r="B41" s="75"/>
      <c r="C41" s="75"/>
      <c r="D41" s="75"/>
      <c r="E41" s="75"/>
      <c r="F41" s="75"/>
      <c r="G41" s="75"/>
      <c r="H41" s="75"/>
      <c r="K41" s="75"/>
    </row>
  </sheetData>
  <sheetProtection/>
  <mergeCells count="5">
    <mergeCell ref="C3:E3"/>
    <mergeCell ref="F3:G3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scale="9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8"/>
  <sheetViews>
    <sheetView zoomScaleSheetLayoutView="100" zoomScalePageLayoutView="0" workbookViewId="0" topLeftCell="A34">
      <selection activeCell="K39" sqref="K39"/>
    </sheetView>
  </sheetViews>
  <sheetFormatPr defaultColWidth="11.421875" defaultRowHeight="15"/>
  <cols>
    <col min="1" max="1" width="35.57421875" style="0" customWidth="1"/>
    <col min="2" max="3" width="12.8515625" style="0" customWidth="1"/>
    <col min="4" max="9" width="13.00390625" style="0" customWidth="1"/>
  </cols>
  <sheetData>
    <row r="1" spans="1:9" ht="27.75" customHeight="1">
      <c r="A1" s="450" t="s">
        <v>692</v>
      </c>
      <c r="B1" s="450"/>
      <c r="C1" s="450"/>
      <c r="D1" s="450"/>
      <c r="E1" s="450"/>
      <c r="F1" s="450"/>
      <c r="G1" s="450"/>
      <c r="H1" s="450"/>
      <c r="I1" s="450"/>
    </row>
    <row r="2" spans="1:9" ht="24" customHeight="1">
      <c r="A2" s="16"/>
      <c r="B2" s="428" t="s">
        <v>9</v>
      </c>
      <c r="C2" s="427" t="s">
        <v>10</v>
      </c>
      <c r="D2" s="427"/>
      <c r="E2" s="427"/>
      <c r="F2" s="427"/>
      <c r="G2" s="428" t="s">
        <v>11</v>
      </c>
      <c r="H2" s="428" t="s">
        <v>464</v>
      </c>
      <c r="I2" s="428" t="s">
        <v>13</v>
      </c>
    </row>
    <row r="3" spans="1:9" ht="16.5" customHeight="1">
      <c r="A3" s="17">
        <v>15</v>
      </c>
      <c r="B3" s="428"/>
      <c r="C3" s="429" t="s">
        <v>14</v>
      </c>
      <c r="D3" s="429" t="s">
        <v>15</v>
      </c>
      <c r="E3" s="429" t="s">
        <v>16</v>
      </c>
      <c r="F3" s="429" t="s">
        <v>17</v>
      </c>
      <c r="G3" s="428"/>
      <c r="H3" s="428"/>
      <c r="I3" s="428"/>
    </row>
    <row r="4" spans="1:11" ht="15">
      <c r="A4" s="17">
        <v>30</v>
      </c>
      <c r="B4" s="428"/>
      <c r="C4" s="430"/>
      <c r="D4" s="430"/>
      <c r="E4" s="430"/>
      <c r="F4" s="430"/>
      <c r="G4" s="428"/>
      <c r="H4" s="428"/>
      <c r="I4" s="428"/>
      <c r="K4" s="40"/>
    </row>
    <row r="5" spans="1:9" ht="15">
      <c r="A5" s="280" t="s">
        <v>512</v>
      </c>
      <c r="B5" s="261">
        <v>3170650</v>
      </c>
      <c r="C5" s="113">
        <f>D5+E5</f>
        <v>1629170</v>
      </c>
      <c r="D5" s="261">
        <v>1276339</v>
      </c>
      <c r="E5" s="261">
        <v>352831</v>
      </c>
      <c r="F5" s="261">
        <v>1541481</v>
      </c>
      <c r="G5" s="281">
        <f>C5/B5*100</f>
        <v>51.38283948086354</v>
      </c>
      <c r="H5" s="281">
        <f>D5/B5*100</f>
        <v>40.25480579691861</v>
      </c>
      <c r="I5" s="281">
        <f>E5/C5*100</f>
        <v>21.6571014688461</v>
      </c>
    </row>
    <row r="6" spans="1:9" ht="8.25" customHeight="1">
      <c r="A6" s="280"/>
      <c r="B6" s="215"/>
      <c r="C6" s="113"/>
      <c r="D6" s="215"/>
      <c r="E6" s="215"/>
      <c r="F6" s="215"/>
      <c r="G6" s="281"/>
      <c r="H6" s="281"/>
      <c r="I6" s="281"/>
    </row>
    <row r="7" spans="1:10" ht="15">
      <c r="A7" s="282" t="s">
        <v>129</v>
      </c>
      <c r="B7" s="261">
        <v>1218014</v>
      </c>
      <c r="C7" s="113">
        <f aca="true" t="shared" si="0" ref="C7:C37">D7+E7</f>
        <v>705411</v>
      </c>
      <c r="D7" s="261">
        <v>577373</v>
      </c>
      <c r="E7" s="261">
        <v>128038</v>
      </c>
      <c r="F7" s="261">
        <v>512603</v>
      </c>
      <c r="G7" s="281">
        <f aca="true" t="shared" si="1" ref="G7:G43">C7/B7*100</f>
        <v>57.914851553430424</v>
      </c>
      <c r="H7" s="281">
        <f aca="true" t="shared" si="2" ref="H7:I43">D7/B7*100</f>
        <v>47.40282131404073</v>
      </c>
      <c r="I7" s="281">
        <f t="shared" si="2"/>
        <v>18.15083688799863</v>
      </c>
      <c r="J7" s="240"/>
    </row>
    <row r="8" spans="1:11" ht="15">
      <c r="A8" s="282" t="s">
        <v>81</v>
      </c>
      <c r="B8" s="261">
        <v>1006185</v>
      </c>
      <c r="C8" s="113">
        <f t="shared" si="0"/>
        <v>480357</v>
      </c>
      <c r="D8" s="261">
        <v>386622</v>
      </c>
      <c r="E8" s="261">
        <v>93735</v>
      </c>
      <c r="F8" s="261">
        <v>525828</v>
      </c>
      <c r="G8" s="281">
        <f t="shared" si="1"/>
        <v>47.74042546847747</v>
      </c>
      <c r="H8" s="281">
        <f t="shared" si="2"/>
        <v>38.424544194159125</v>
      </c>
      <c r="I8" s="281">
        <f t="shared" si="2"/>
        <v>19.51361175126</v>
      </c>
      <c r="K8" s="40"/>
    </row>
    <row r="9" spans="1:9" ht="15">
      <c r="A9" s="282" t="s">
        <v>370</v>
      </c>
      <c r="B9" s="261">
        <v>425161</v>
      </c>
      <c r="C9" s="113">
        <f t="shared" si="0"/>
        <v>117182</v>
      </c>
      <c r="D9" s="261">
        <v>87806</v>
      </c>
      <c r="E9" s="261">
        <v>29376</v>
      </c>
      <c r="F9" s="261">
        <v>307979</v>
      </c>
      <c r="G9" s="281">
        <f t="shared" si="1"/>
        <v>27.561794237947506</v>
      </c>
      <c r="H9" s="281">
        <f t="shared" si="2"/>
        <v>20.6524116746362</v>
      </c>
      <c r="I9" s="281">
        <f>E9/C9*100</f>
        <v>25.068696557491766</v>
      </c>
    </row>
    <row r="10" spans="1:9" ht="15">
      <c r="A10" s="282" t="s">
        <v>82</v>
      </c>
      <c r="B10" s="261">
        <v>406140</v>
      </c>
      <c r="C10" s="113">
        <f t="shared" si="0"/>
        <v>231537</v>
      </c>
      <c r="D10" s="261">
        <v>157675</v>
      </c>
      <c r="E10" s="261">
        <v>73862</v>
      </c>
      <c r="F10" s="261">
        <v>174603</v>
      </c>
      <c r="G10" s="281">
        <f t="shared" si="1"/>
        <v>57.00915940316147</v>
      </c>
      <c r="H10" s="281">
        <f t="shared" si="2"/>
        <v>38.822819717338845</v>
      </c>
      <c r="I10" s="281">
        <f t="shared" si="2"/>
        <v>31.9007329282145</v>
      </c>
    </row>
    <row r="11" spans="1:9" ht="15">
      <c r="A11" s="282" t="s">
        <v>371</v>
      </c>
      <c r="B11" s="261">
        <v>115150</v>
      </c>
      <c r="C11" s="113">
        <f t="shared" si="0"/>
        <v>94682</v>
      </c>
      <c r="D11" s="261">
        <v>66862</v>
      </c>
      <c r="E11" s="261">
        <v>27820</v>
      </c>
      <c r="F11" s="261">
        <v>20468</v>
      </c>
      <c r="G11" s="281">
        <f t="shared" si="1"/>
        <v>82.22492401215806</v>
      </c>
      <c r="H11" s="281">
        <f t="shared" si="2"/>
        <v>58.0651324359531</v>
      </c>
      <c r="I11" s="281">
        <f t="shared" si="2"/>
        <v>29.382564795842924</v>
      </c>
    </row>
    <row r="12" spans="1:9" ht="15">
      <c r="A12" s="283"/>
      <c r="B12" s="223"/>
      <c r="C12" s="203"/>
      <c r="D12" s="223"/>
      <c r="E12" s="223"/>
      <c r="F12" s="223"/>
      <c r="G12" s="284"/>
      <c r="H12" s="284"/>
      <c r="I12" s="284"/>
    </row>
    <row r="13" spans="1:9" ht="15">
      <c r="A13" s="280" t="s">
        <v>513</v>
      </c>
      <c r="B13" s="261">
        <v>1527709</v>
      </c>
      <c r="C13" s="113">
        <f t="shared" si="0"/>
        <v>882693</v>
      </c>
      <c r="D13" s="261">
        <v>724757</v>
      </c>
      <c r="E13" s="261">
        <v>157936</v>
      </c>
      <c r="F13" s="261">
        <v>645016</v>
      </c>
      <c r="G13" s="281">
        <f t="shared" si="1"/>
        <v>57.77887019059258</v>
      </c>
      <c r="H13" s="281">
        <f t="shared" si="2"/>
        <v>47.440775697465945</v>
      </c>
      <c r="I13" s="281">
        <f t="shared" si="2"/>
        <v>17.89251755706684</v>
      </c>
    </row>
    <row r="14" spans="1:9" ht="15">
      <c r="A14" s="280"/>
      <c r="B14" s="215"/>
      <c r="C14" s="113"/>
      <c r="D14" s="113"/>
      <c r="E14" s="215"/>
      <c r="F14" s="215"/>
      <c r="G14" s="281"/>
      <c r="H14" s="281"/>
      <c r="I14" s="281"/>
    </row>
    <row r="15" spans="1:11" ht="15">
      <c r="A15" s="282" t="s">
        <v>129</v>
      </c>
      <c r="B15" s="261">
        <v>607422</v>
      </c>
      <c r="C15" s="113">
        <f t="shared" si="0"/>
        <v>396917</v>
      </c>
      <c r="D15" s="261">
        <v>337279</v>
      </c>
      <c r="E15" s="261">
        <v>59638</v>
      </c>
      <c r="F15" s="261">
        <v>210505</v>
      </c>
      <c r="G15" s="281">
        <f t="shared" si="1"/>
        <v>65.3445216011274</v>
      </c>
      <c r="H15" s="281">
        <f t="shared" si="2"/>
        <v>55.52630625825209</v>
      </c>
      <c r="I15" s="281">
        <f t="shared" si="2"/>
        <v>15.025307558003313</v>
      </c>
      <c r="K15" s="240"/>
    </row>
    <row r="16" spans="1:9" ht="15">
      <c r="A16" s="282" t="s">
        <v>81</v>
      </c>
      <c r="B16" s="261">
        <v>463704</v>
      </c>
      <c r="C16" s="113">
        <f t="shared" si="0"/>
        <v>255174</v>
      </c>
      <c r="D16" s="261">
        <v>215918</v>
      </c>
      <c r="E16" s="261">
        <v>39256</v>
      </c>
      <c r="F16" s="261">
        <v>208530</v>
      </c>
      <c r="G16" s="281">
        <f t="shared" si="1"/>
        <v>55.02950157859324</v>
      </c>
      <c r="H16" s="281">
        <f t="shared" si="2"/>
        <v>46.56375618929317</v>
      </c>
      <c r="I16" s="281">
        <f t="shared" si="2"/>
        <v>15.384012477760272</v>
      </c>
    </row>
    <row r="17" spans="1:9" ht="15">
      <c r="A17" s="282" t="s">
        <v>370</v>
      </c>
      <c r="B17" s="261">
        <v>205367</v>
      </c>
      <c r="C17" s="113">
        <f t="shared" si="0"/>
        <v>64172</v>
      </c>
      <c r="D17" s="261">
        <v>51086</v>
      </c>
      <c r="E17" s="261">
        <v>13086</v>
      </c>
      <c r="F17" s="261">
        <v>141195</v>
      </c>
      <c r="G17" s="281">
        <f t="shared" si="1"/>
        <v>31.247474034289834</v>
      </c>
      <c r="H17" s="281">
        <f t="shared" si="2"/>
        <v>24.875466847156556</v>
      </c>
      <c r="I17" s="281">
        <f t="shared" si="2"/>
        <v>20.392071308358787</v>
      </c>
    </row>
    <row r="18" spans="1:9" ht="15">
      <c r="A18" s="282" t="s">
        <v>82</v>
      </c>
      <c r="B18" s="261">
        <v>196074</v>
      </c>
      <c r="C18" s="113">
        <f t="shared" si="0"/>
        <v>117308</v>
      </c>
      <c r="D18" s="261">
        <v>83229</v>
      </c>
      <c r="E18" s="261">
        <v>34079</v>
      </c>
      <c r="F18" s="261">
        <v>78766</v>
      </c>
      <c r="G18" s="281">
        <f t="shared" si="1"/>
        <v>59.828432122565964</v>
      </c>
      <c r="H18" s="281">
        <f t="shared" si="2"/>
        <v>42.447749319134616</v>
      </c>
      <c r="I18" s="281">
        <f t="shared" si="2"/>
        <v>29.05087462065673</v>
      </c>
    </row>
    <row r="19" spans="1:9" ht="15">
      <c r="A19" s="282" t="s">
        <v>371</v>
      </c>
      <c r="B19" s="261">
        <v>55143</v>
      </c>
      <c r="C19" s="113">
        <f t="shared" si="0"/>
        <v>49122</v>
      </c>
      <c r="D19" s="261">
        <v>37245</v>
      </c>
      <c r="E19" s="261">
        <v>11877</v>
      </c>
      <c r="F19" s="261">
        <v>6021</v>
      </c>
      <c r="G19" s="281">
        <f t="shared" si="1"/>
        <v>89.08111637016485</v>
      </c>
      <c r="H19" s="281">
        <f t="shared" si="2"/>
        <v>67.54257113323541</v>
      </c>
      <c r="I19" s="281">
        <f t="shared" si="2"/>
        <v>24.178575790887994</v>
      </c>
    </row>
    <row r="20" spans="1:9" ht="6.75" customHeight="1">
      <c r="A20" s="283"/>
      <c r="B20" s="223"/>
      <c r="C20" s="203"/>
      <c r="D20" s="223"/>
      <c r="E20" s="223"/>
      <c r="F20" s="223"/>
      <c r="G20" s="284"/>
      <c r="H20" s="284"/>
      <c r="I20" s="284"/>
    </row>
    <row r="21" spans="1:9" ht="15">
      <c r="A21" s="280" t="s">
        <v>514</v>
      </c>
      <c r="B21" s="261">
        <v>1642941</v>
      </c>
      <c r="C21" s="113">
        <f t="shared" si="0"/>
        <v>746477</v>
      </c>
      <c r="D21" s="261">
        <v>551582</v>
      </c>
      <c r="E21" s="261">
        <v>194895</v>
      </c>
      <c r="F21" s="261">
        <v>896464</v>
      </c>
      <c r="G21" s="281">
        <f t="shared" si="1"/>
        <v>45.43541125335602</v>
      </c>
      <c r="H21" s="281">
        <f t="shared" si="2"/>
        <v>33.57284284706511</v>
      </c>
      <c r="I21" s="281">
        <f t="shared" si="2"/>
        <v>26.108640989608524</v>
      </c>
    </row>
    <row r="22" spans="1:9" ht="15">
      <c r="A22" s="280"/>
      <c r="B22" s="215"/>
      <c r="C22" s="113"/>
      <c r="D22" s="215"/>
      <c r="E22" s="215"/>
      <c r="F22" s="215"/>
      <c r="G22" s="281"/>
      <c r="H22" s="281"/>
      <c r="I22" s="281"/>
    </row>
    <row r="23" spans="1:9" ht="15">
      <c r="A23" s="282" t="s">
        <v>129</v>
      </c>
      <c r="B23" s="261">
        <v>610592</v>
      </c>
      <c r="C23" s="113">
        <f t="shared" si="0"/>
        <v>308495</v>
      </c>
      <c r="D23" s="261">
        <v>240095</v>
      </c>
      <c r="E23" s="261">
        <v>68400</v>
      </c>
      <c r="F23" s="261">
        <v>302098</v>
      </c>
      <c r="G23" s="281">
        <f t="shared" si="1"/>
        <v>50.52391777160526</v>
      </c>
      <c r="H23" s="281">
        <f t="shared" si="2"/>
        <v>39.32167470258372</v>
      </c>
      <c r="I23" s="281">
        <f t="shared" si="2"/>
        <v>22.172158381821426</v>
      </c>
    </row>
    <row r="24" spans="1:9" ht="15">
      <c r="A24" s="282" t="s">
        <v>81</v>
      </c>
      <c r="B24" s="261">
        <v>542481</v>
      </c>
      <c r="C24" s="113">
        <f t="shared" si="0"/>
        <v>225183</v>
      </c>
      <c r="D24" s="261">
        <v>170704</v>
      </c>
      <c r="E24" s="261">
        <v>54479</v>
      </c>
      <c r="F24" s="261">
        <v>317298</v>
      </c>
      <c r="G24" s="281">
        <f t="shared" si="1"/>
        <v>41.50984089765356</v>
      </c>
      <c r="H24" s="281">
        <f t="shared" si="2"/>
        <v>31.467277194961667</v>
      </c>
      <c r="I24" s="281">
        <f t="shared" si="2"/>
        <v>24.193211743337642</v>
      </c>
    </row>
    <row r="25" spans="1:9" ht="15">
      <c r="A25" s="282" t="s">
        <v>370</v>
      </c>
      <c r="B25" s="261">
        <v>219794</v>
      </c>
      <c r="C25" s="113">
        <f t="shared" si="0"/>
        <v>53010</v>
      </c>
      <c r="D25" s="261">
        <v>36720</v>
      </c>
      <c r="E25" s="261">
        <v>16290</v>
      </c>
      <c r="F25" s="261">
        <v>166784</v>
      </c>
      <c r="G25" s="281">
        <f t="shared" si="1"/>
        <v>24.118037799030002</v>
      </c>
      <c r="H25" s="281">
        <f t="shared" si="2"/>
        <v>16.706552499158303</v>
      </c>
      <c r="I25" s="281">
        <f t="shared" si="2"/>
        <v>30.730050933786078</v>
      </c>
    </row>
    <row r="26" spans="1:9" ht="15">
      <c r="A26" s="282" t="s">
        <v>82</v>
      </c>
      <c r="B26" s="261">
        <v>210067</v>
      </c>
      <c r="C26" s="113">
        <f t="shared" si="0"/>
        <v>114229</v>
      </c>
      <c r="D26" s="261">
        <v>74446</v>
      </c>
      <c r="E26" s="261">
        <v>39783</v>
      </c>
      <c r="F26" s="261">
        <v>95838</v>
      </c>
      <c r="G26" s="281">
        <f t="shared" si="1"/>
        <v>54.3774129206396</v>
      </c>
      <c r="H26" s="281">
        <f t="shared" si="2"/>
        <v>35.43916940785559</v>
      </c>
      <c r="I26" s="281">
        <f>E26/C26*100</f>
        <v>34.82740810127026</v>
      </c>
    </row>
    <row r="27" spans="1:9" ht="15">
      <c r="A27" s="282" t="s">
        <v>371</v>
      </c>
      <c r="B27" s="261">
        <v>60007</v>
      </c>
      <c r="C27" s="113">
        <f t="shared" si="0"/>
        <v>45560</v>
      </c>
      <c r="D27" s="261">
        <v>29617</v>
      </c>
      <c r="E27" s="261">
        <v>15943</v>
      </c>
      <c r="F27" s="261">
        <v>14447</v>
      </c>
      <c r="G27" s="281">
        <f t="shared" si="1"/>
        <v>75.92447547786092</v>
      </c>
      <c r="H27" s="281">
        <f t="shared" si="2"/>
        <v>49.355908477344315</v>
      </c>
      <c r="I27" s="281">
        <f>E27/C27*100</f>
        <v>34.99341527655839</v>
      </c>
    </row>
    <row r="28" spans="1:9" ht="7.5" customHeight="1">
      <c r="A28" s="285"/>
      <c r="B28" s="223"/>
      <c r="C28" s="203"/>
      <c r="D28" s="223"/>
      <c r="E28" s="223"/>
      <c r="F28" s="223"/>
      <c r="G28" s="284"/>
      <c r="H28" s="284"/>
      <c r="I28" s="284"/>
    </row>
    <row r="29" spans="1:9" ht="15">
      <c r="A29" s="280" t="s">
        <v>515</v>
      </c>
      <c r="B29" s="261">
        <v>834667</v>
      </c>
      <c r="C29" s="113">
        <f t="shared" si="0"/>
        <v>500958</v>
      </c>
      <c r="D29" s="261">
        <v>392220</v>
      </c>
      <c r="E29" s="261">
        <v>108738</v>
      </c>
      <c r="F29" s="261">
        <v>333710</v>
      </c>
      <c r="G29" s="281">
        <f t="shared" si="1"/>
        <v>60.01890574324851</v>
      </c>
      <c r="H29" s="281">
        <f t="shared" si="2"/>
        <v>46.991195291056194</v>
      </c>
      <c r="I29" s="281">
        <f t="shared" si="2"/>
        <v>21.706011282382953</v>
      </c>
    </row>
    <row r="30" spans="1:9" ht="15">
      <c r="A30" s="280"/>
      <c r="B30" s="215"/>
      <c r="C30" s="113"/>
      <c r="D30" s="215"/>
      <c r="E30" s="215"/>
      <c r="F30" s="215"/>
      <c r="G30" s="281"/>
      <c r="H30" s="281"/>
      <c r="I30" s="281"/>
    </row>
    <row r="31" spans="1:9" ht="15">
      <c r="A31" s="282" t="s">
        <v>129</v>
      </c>
      <c r="B31" s="261">
        <v>168621</v>
      </c>
      <c r="C31" s="113">
        <f t="shared" si="0"/>
        <v>122283</v>
      </c>
      <c r="D31" s="261">
        <v>106917</v>
      </c>
      <c r="E31" s="261">
        <v>15366</v>
      </c>
      <c r="F31" s="261">
        <v>46338</v>
      </c>
      <c r="G31" s="281">
        <f t="shared" si="1"/>
        <v>72.51943708079065</v>
      </c>
      <c r="H31" s="281">
        <f t="shared" si="2"/>
        <v>63.40669311651573</v>
      </c>
      <c r="I31" s="281">
        <f t="shared" si="2"/>
        <v>12.565933122347342</v>
      </c>
    </row>
    <row r="32" spans="1:9" ht="15">
      <c r="A32" s="282" t="s">
        <v>81</v>
      </c>
      <c r="B32" s="261">
        <v>228981</v>
      </c>
      <c r="C32" s="113">
        <f t="shared" si="0"/>
        <v>140754</v>
      </c>
      <c r="D32" s="261">
        <v>121409</v>
      </c>
      <c r="E32" s="261">
        <v>19345</v>
      </c>
      <c r="F32" s="261">
        <v>88228</v>
      </c>
      <c r="G32" s="281">
        <f t="shared" si="1"/>
        <v>61.4697289294745</v>
      </c>
      <c r="H32" s="281">
        <f t="shared" si="2"/>
        <v>53.021429725610425</v>
      </c>
      <c r="I32" s="281">
        <f t="shared" si="2"/>
        <v>13.743836764852155</v>
      </c>
    </row>
    <row r="33" spans="1:9" ht="15">
      <c r="A33" s="282" t="s">
        <v>370</v>
      </c>
      <c r="B33" s="261">
        <v>152182</v>
      </c>
      <c r="C33" s="113">
        <f t="shared" si="0"/>
        <v>47097</v>
      </c>
      <c r="D33" s="261">
        <v>33744</v>
      </c>
      <c r="E33" s="261">
        <v>13353</v>
      </c>
      <c r="F33" s="261">
        <v>105085</v>
      </c>
      <c r="G33" s="281">
        <f t="shared" si="1"/>
        <v>30.947812487679226</v>
      </c>
      <c r="H33" s="281">
        <f t="shared" si="2"/>
        <v>22.173450210931648</v>
      </c>
      <c r="I33" s="281">
        <f t="shared" si="2"/>
        <v>28.35212433912988</v>
      </c>
    </row>
    <row r="34" spans="1:9" ht="15">
      <c r="A34" s="282" t="s">
        <v>82</v>
      </c>
      <c r="B34" s="261">
        <v>201354</v>
      </c>
      <c r="C34" s="113">
        <f t="shared" si="0"/>
        <v>121606</v>
      </c>
      <c r="D34" s="261">
        <v>80621</v>
      </c>
      <c r="E34" s="261">
        <v>40985</v>
      </c>
      <c r="F34" s="261">
        <v>79748</v>
      </c>
      <c r="G34" s="281">
        <f t="shared" si="1"/>
        <v>60.39413172820009</v>
      </c>
      <c r="H34" s="281">
        <f t="shared" si="2"/>
        <v>40.0394330383305</v>
      </c>
      <c r="I34" s="281">
        <f t="shared" si="2"/>
        <v>33.703106754600924</v>
      </c>
    </row>
    <row r="35" spans="1:9" ht="15">
      <c r="A35" s="282" t="s">
        <v>371</v>
      </c>
      <c r="B35" s="261">
        <v>83529</v>
      </c>
      <c r="C35" s="113">
        <f t="shared" si="0"/>
        <v>69218</v>
      </c>
      <c r="D35" s="261">
        <v>49530</v>
      </c>
      <c r="E35" s="261">
        <v>19688</v>
      </c>
      <c r="F35" s="261">
        <v>14311</v>
      </c>
      <c r="G35" s="281">
        <f t="shared" si="1"/>
        <v>82.86702821774473</v>
      </c>
      <c r="H35" s="281">
        <f t="shared" si="2"/>
        <v>59.29677118126639</v>
      </c>
      <c r="I35" s="281">
        <f t="shared" si="2"/>
        <v>28.443468461960762</v>
      </c>
    </row>
    <row r="36" spans="1:9" ht="6.75" customHeight="1">
      <c r="A36" s="285" t="s">
        <v>41</v>
      </c>
      <c r="B36" s="204"/>
      <c r="C36" s="203"/>
      <c r="D36" s="204"/>
      <c r="E36" s="204"/>
      <c r="F36" s="204"/>
      <c r="G36" s="284"/>
      <c r="H36" s="284"/>
      <c r="I36" s="284"/>
    </row>
    <row r="37" spans="1:9" ht="15">
      <c r="A37" s="280" t="s">
        <v>516</v>
      </c>
      <c r="B37" s="261">
        <v>2335983</v>
      </c>
      <c r="C37" s="113">
        <f t="shared" si="0"/>
        <v>1128213</v>
      </c>
      <c r="D37" s="261">
        <v>884120</v>
      </c>
      <c r="E37" s="261">
        <v>244093</v>
      </c>
      <c r="F37" s="261">
        <v>1207771</v>
      </c>
      <c r="G37" s="281">
        <f t="shared" si="1"/>
        <v>48.29714086104222</v>
      </c>
      <c r="H37" s="281">
        <f t="shared" si="2"/>
        <v>37.84787817377095</v>
      </c>
      <c r="I37" s="281">
        <f t="shared" si="2"/>
        <v>21.635364953249077</v>
      </c>
    </row>
    <row r="38" spans="1:9" ht="15">
      <c r="A38" s="280"/>
      <c r="B38" s="215"/>
      <c r="C38" s="113"/>
      <c r="D38" s="215"/>
      <c r="E38" s="215"/>
      <c r="F38" s="215"/>
      <c r="G38" s="281"/>
      <c r="H38" s="281"/>
      <c r="I38" s="281"/>
    </row>
    <row r="39" spans="1:9" ht="15">
      <c r="A39" s="282" t="s">
        <v>129</v>
      </c>
      <c r="B39" s="261">
        <v>1049393</v>
      </c>
      <c r="C39" s="113">
        <f>SUM(D39,E39)</f>
        <v>583128</v>
      </c>
      <c r="D39" s="261">
        <v>470456</v>
      </c>
      <c r="E39" s="261">
        <v>112672</v>
      </c>
      <c r="F39" s="261">
        <v>466265</v>
      </c>
      <c r="G39" s="281">
        <f t="shared" si="1"/>
        <v>55.56812366768218</v>
      </c>
      <c r="H39" s="281">
        <f t="shared" si="2"/>
        <v>44.83125006551406</v>
      </c>
      <c r="I39" s="281">
        <f t="shared" si="2"/>
        <v>19.322001344473254</v>
      </c>
    </row>
    <row r="40" spans="1:9" ht="15">
      <c r="A40" s="282" t="s">
        <v>81</v>
      </c>
      <c r="B40" s="261">
        <v>777204</v>
      </c>
      <c r="C40" s="113">
        <f>SUM(D40,E40)</f>
        <v>339603</v>
      </c>
      <c r="D40" s="261">
        <v>265213</v>
      </c>
      <c r="E40" s="261">
        <v>74390</v>
      </c>
      <c r="F40" s="261">
        <v>437600</v>
      </c>
      <c r="G40" s="281">
        <f t="shared" si="1"/>
        <v>43.69547763521546</v>
      </c>
      <c r="H40" s="281">
        <f t="shared" si="2"/>
        <v>34.123988039176325</v>
      </c>
      <c r="I40" s="281">
        <f t="shared" si="2"/>
        <v>21.904989060756236</v>
      </c>
    </row>
    <row r="41" spans="1:9" ht="15">
      <c r="A41" s="282" t="s">
        <v>370</v>
      </c>
      <c r="B41" s="261">
        <v>272979</v>
      </c>
      <c r="C41" s="113">
        <f>SUM(D41,E41)</f>
        <v>70086</v>
      </c>
      <c r="D41" s="261">
        <v>54063</v>
      </c>
      <c r="E41" s="261">
        <v>16023</v>
      </c>
      <c r="F41" s="261">
        <v>202894</v>
      </c>
      <c r="G41" s="281">
        <f t="shared" si="1"/>
        <v>25.67450243425318</v>
      </c>
      <c r="H41" s="281">
        <f t="shared" si="2"/>
        <v>19.804820151000627</v>
      </c>
      <c r="I41" s="281">
        <f t="shared" si="2"/>
        <v>22.861912507490796</v>
      </c>
    </row>
    <row r="42" spans="1:9" ht="15">
      <c r="A42" s="282" t="s">
        <v>82</v>
      </c>
      <c r="B42" s="261">
        <v>204787</v>
      </c>
      <c r="C42" s="113">
        <f>SUM(D42,E42)</f>
        <v>109931</v>
      </c>
      <c r="D42" s="261">
        <v>77055</v>
      </c>
      <c r="E42" s="261">
        <v>32876</v>
      </c>
      <c r="F42" s="261">
        <v>94856</v>
      </c>
      <c r="G42" s="281">
        <f t="shared" si="1"/>
        <v>53.68065355711056</v>
      </c>
      <c r="H42" s="281">
        <f t="shared" si="2"/>
        <v>37.626900145028735</v>
      </c>
      <c r="I42" s="281">
        <f t="shared" si="2"/>
        <v>29.906031965505637</v>
      </c>
    </row>
    <row r="43" spans="1:9" ht="15">
      <c r="A43" s="282" t="s">
        <v>371</v>
      </c>
      <c r="B43" s="261">
        <v>31621</v>
      </c>
      <c r="C43" s="113">
        <f>SUM(D43,E43)</f>
        <v>25465</v>
      </c>
      <c r="D43" s="261">
        <v>17333</v>
      </c>
      <c r="E43" s="261">
        <v>8132</v>
      </c>
      <c r="F43" s="261">
        <v>6157</v>
      </c>
      <c r="G43" s="281">
        <f t="shared" si="1"/>
        <v>80.53192498655957</v>
      </c>
      <c r="H43" s="281">
        <f t="shared" si="2"/>
        <v>54.814838240409856</v>
      </c>
      <c r="I43" s="281">
        <f t="shared" si="2"/>
        <v>31.93402709601414</v>
      </c>
    </row>
    <row r="44" spans="1:9" ht="8.25" customHeight="1">
      <c r="A44" s="205"/>
      <c r="B44" s="205"/>
      <c r="C44" s="205"/>
      <c r="D44" s="205"/>
      <c r="E44" s="205"/>
      <c r="F44" s="205"/>
      <c r="G44" s="205"/>
      <c r="H44" s="205"/>
      <c r="I44" s="205"/>
    </row>
    <row r="45" ht="15">
      <c r="E45" s="75"/>
    </row>
    <row r="47" spans="2:6" ht="15">
      <c r="B47" s="40"/>
      <c r="C47" s="40"/>
      <c r="D47" s="40"/>
      <c r="E47" s="75"/>
      <c r="F47" s="75"/>
    </row>
    <row r="48" ht="15">
      <c r="C48" s="75"/>
    </row>
  </sheetData>
  <sheetProtection/>
  <mergeCells count="10">
    <mergeCell ref="C3:C4"/>
    <mergeCell ref="D3:D4"/>
    <mergeCell ref="E3:E4"/>
    <mergeCell ref="F3:F4"/>
    <mergeCell ref="A1:I1"/>
    <mergeCell ref="B2:B4"/>
    <mergeCell ref="C2:F2"/>
    <mergeCell ref="G2:G4"/>
    <mergeCell ref="H2:H4"/>
    <mergeCell ref="I2:I4"/>
  </mergeCells>
  <printOptions/>
  <pageMargins left="0.75" right="0.75" top="1" bottom="1" header="0.5" footer="0.5"/>
  <pageSetup horizontalDpi="600" verticalDpi="600" orientation="landscape" paperSize="9" scale="87" r:id="rId1"/>
  <rowBreaks count="1" manualBreakCount="1">
    <brk id="27" max="255" man="1"/>
  </rowBreaks>
  <ignoredErrors>
    <ignoredError sqref="C39:C43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SheetLayoutView="100" zoomScalePageLayoutView="0" workbookViewId="0" topLeftCell="A1">
      <selection activeCell="M12" sqref="M12"/>
    </sheetView>
  </sheetViews>
  <sheetFormatPr defaultColWidth="9.140625" defaultRowHeight="15"/>
  <cols>
    <col min="1" max="1" width="28.421875" style="0" bestFit="1" customWidth="1"/>
    <col min="2" max="7" width="11.421875" style="0" customWidth="1"/>
    <col min="8" max="8" width="10.7109375" style="0" customWidth="1"/>
  </cols>
  <sheetData>
    <row r="1" spans="1:12" ht="15" customHeight="1">
      <c r="A1" s="451" t="s">
        <v>693</v>
      </c>
      <c r="B1" s="451"/>
      <c r="C1" s="451"/>
      <c r="D1" s="451"/>
      <c r="E1" s="451"/>
      <c r="F1" s="451"/>
      <c r="G1" s="451"/>
      <c r="H1" s="451"/>
      <c r="I1" s="74"/>
      <c r="J1" s="74"/>
      <c r="K1" s="74"/>
      <c r="L1" s="74"/>
    </row>
    <row r="2" spans="1:8" ht="15">
      <c r="A2" s="77"/>
      <c r="B2" s="441" t="s">
        <v>80</v>
      </c>
      <c r="C2" s="441"/>
      <c r="D2" s="441"/>
      <c r="E2" s="441" t="s">
        <v>52</v>
      </c>
      <c r="F2" s="442"/>
      <c r="G2" s="441" t="s">
        <v>51</v>
      </c>
      <c r="H2" s="442"/>
    </row>
    <row r="3" spans="1:8" ht="15">
      <c r="A3" s="77"/>
      <c r="B3" s="183" t="s">
        <v>9</v>
      </c>
      <c r="C3" s="183" t="s">
        <v>49</v>
      </c>
      <c r="D3" s="183" t="s">
        <v>50</v>
      </c>
      <c r="E3" s="183" t="s">
        <v>49</v>
      </c>
      <c r="F3" s="183" t="s">
        <v>50</v>
      </c>
      <c r="G3" s="183" t="s">
        <v>49</v>
      </c>
      <c r="H3" s="183" t="s">
        <v>50</v>
      </c>
    </row>
    <row r="4" spans="1:8" ht="15">
      <c r="A4" t="s">
        <v>177</v>
      </c>
      <c r="B4" s="265">
        <v>184683</v>
      </c>
      <c r="C4" s="265">
        <v>87874</v>
      </c>
      <c r="D4" s="381">
        <v>96808</v>
      </c>
      <c r="E4" s="265">
        <v>23382</v>
      </c>
      <c r="F4" s="381">
        <v>28462</v>
      </c>
      <c r="G4" s="265">
        <v>64493</v>
      </c>
      <c r="H4" s="381">
        <v>68347</v>
      </c>
    </row>
    <row r="5" spans="2:8" ht="9.75" customHeight="1">
      <c r="B5" s="265"/>
      <c r="C5" s="265"/>
      <c r="D5" s="265"/>
      <c r="E5" s="265"/>
      <c r="F5" s="265"/>
      <c r="G5" s="265"/>
      <c r="H5" s="265"/>
    </row>
    <row r="6" spans="1:8" ht="15">
      <c r="A6" t="s">
        <v>593</v>
      </c>
      <c r="B6" s="14">
        <v>73540</v>
      </c>
      <c r="C6" s="14">
        <v>34396</v>
      </c>
      <c r="D6" s="14">
        <v>39145</v>
      </c>
      <c r="E6" s="14">
        <v>6916</v>
      </c>
      <c r="F6" s="14">
        <v>8334</v>
      </c>
      <c r="G6" s="14">
        <v>27480</v>
      </c>
      <c r="H6" s="14">
        <v>30811</v>
      </c>
    </row>
    <row r="7" spans="1:8" ht="15">
      <c r="A7" t="s">
        <v>160</v>
      </c>
      <c r="B7" s="14">
        <v>43446</v>
      </c>
      <c r="C7" s="14">
        <v>20625</v>
      </c>
      <c r="D7" s="14">
        <v>22820</v>
      </c>
      <c r="E7" s="14">
        <v>4522</v>
      </c>
      <c r="F7" s="14">
        <v>5341</v>
      </c>
      <c r="G7" s="14">
        <v>16104</v>
      </c>
      <c r="H7" s="14">
        <v>17480</v>
      </c>
    </row>
    <row r="8" spans="1:8" ht="15">
      <c r="A8" t="s">
        <v>162</v>
      </c>
      <c r="B8" s="14">
        <v>32266</v>
      </c>
      <c r="C8" s="14">
        <v>15639</v>
      </c>
      <c r="D8" s="14">
        <v>16627</v>
      </c>
      <c r="E8" s="14">
        <v>2985</v>
      </c>
      <c r="F8" s="14">
        <v>7069</v>
      </c>
      <c r="G8" s="14">
        <v>12654</v>
      </c>
      <c r="H8" s="14">
        <v>9558</v>
      </c>
    </row>
    <row r="9" spans="1:8" ht="15">
      <c r="A9" t="s">
        <v>161</v>
      </c>
      <c r="B9" s="14">
        <v>19995</v>
      </c>
      <c r="C9" s="14">
        <v>12337</v>
      </c>
      <c r="D9" s="14">
        <v>7658</v>
      </c>
      <c r="E9" s="14">
        <v>7040</v>
      </c>
      <c r="F9" s="14">
        <v>4058</v>
      </c>
      <c r="G9" s="14">
        <v>5296</v>
      </c>
      <c r="H9" s="14">
        <v>3600</v>
      </c>
    </row>
    <row r="10" spans="1:8" ht="15">
      <c r="A10" t="s">
        <v>163</v>
      </c>
      <c r="B10" s="14">
        <v>15436</v>
      </c>
      <c r="C10" s="14">
        <v>4878</v>
      </c>
      <c r="D10" s="14">
        <v>10558</v>
      </c>
      <c r="E10" s="14">
        <v>1919</v>
      </c>
      <c r="F10" s="14">
        <v>3660</v>
      </c>
      <c r="G10" s="14">
        <v>2959</v>
      </c>
      <c r="H10" s="14">
        <v>6898</v>
      </c>
    </row>
    <row r="11" spans="1:8" ht="6.75" customHeight="1">
      <c r="A11" s="77"/>
      <c r="B11" s="77"/>
      <c r="C11" s="77"/>
      <c r="D11" s="77"/>
      <c r="E11" s="77"/>
      <c r="F11" s="77"/>
      <c r="G11" s="77"/>
      <c r="H11" s="77"/>
    </row>
    <row r="12" spans="1:8" s="76" customFormat="1" ht="15" customHeight="1">
      <c r="A12" s="451" t="s">
        <v>694</v>
      </c>
      <c r="B12" s="451"/>
      <c r="C12" s="451"/>
      <c r="D12" s="451"/>
      <c r="E12" s="451"/>
      <c r="F12" s="451"/>
      <c r="G12" s="451"/>
      <c r="H12" s="451"/>
    </row>
    <row r="13" spans="1:8" s="76" customFormat="1" ht="15">
      <c r="A13" s="82"/>
      <c r="B13" s="441" t="s">
        <v>80</v>
      </c>
      <c r="C13" s="441"/>
      <c r="D13" s="441"/>
      <c r="E13" s="441" t="s">
        <v>52</v>
      </c>
      <c r="F13" s="442"/>
      <c r="G13" s="441" t="s">
        <v>51</v>
      </c>
      <c r="H13" s="442"/>
    </row>
    <row r="14" spans="1:8" s="76" customFormat="1" ht="15">
      <c r="A14" s="82"/>
      <c r="B14" s="183" t="s">
        <v>9</v>
      </c>
      <c r="C14" s="183" t="s">
        <v>49</v>
      </c>
      <c r="D14" s="183" t="s">
        <v>50</v>
      </c>
      <c r="E14" s="183" t="s">
        <v>49</v>
      </c>
      <c r="F14" s="183" t="s">
        <v>50</v>
      </c>
      <c r="G14" s="183" t="s">
        <v>49</v>
      </c>
      <c r="H14" s="183" t="s">
        <v>50</v>
      </c>
    </row>
    <row r="15" s="76" customFormat="1" ht="6" customHeight="1"/>
    <row r="16" spans="1:8" ht="15">
      <c r="A16" t="s">
        <v>178</v>
      </c>
      <c r="B16" s="265">
        <v>329400</v>
      </c>
      <c r="C16" s="265">
        <v>149703</v>
      </c>
      <c r="D16" s="381">
        <v>179696</v>
      </c>
      <c r="E16" s="265">
        <v>44802</v>
      </c>
      <c r="F16" s="381">
        <v>58634</v>
      </c>
      <c r="G16" s="265">
        <v>104901</v>
      </c>
      <c r="H16" s="381">
        <v>121062</v>
      </c>
    </row>
    <row r="17" spans="2:8" ht="4.5" customHeight="1">
      <c r="B17" s="265"/>
      <c r="C17" s="265"/>
      <c r="D17" s="265"/>
      <c r="E17" s="265"/>
      <c r="F17" s="265"/>
      <c r="G17" s="265"/>
      <c r="H17" s="265"/>
    </row>
    <row r="18" spans="1:8" ht="15">
      <c r="A18" t="s">
        <v>593</v>
      </c>
      <c r="B18" s="14">
        <v>129448</v>
      </c>
      <c r="C18" s="14">
        <v>63141</v>
      </c>
      <c r="D18" s="14">
        <v>66307</v>
      </c>
      <c r="E18" s="14">
        <v>14193</v>
      </c>
      <c r="F18" s="14">
        <v>14884</v>
      </c>
      <c r="G18" s="14">
        <v>48948</v>
      </c>
      <c r="H18" s="14">
        <v>51423</v>
      </c>
    </row>
    <row r="19" spans="1:8" ht="15">
      <c r="A19" t="s">
        <v>160</v>
      </c>
      <c r="B19" s="14">
        <v>77311</v>
      </c>
      <c r="C19" s="14">
        <v>36447</v>
      </c>
      <c r="D19" s="14">
        <v>40864</v>
      </c>
      <c r="E19" s="14">
        <v>9362</v>
      </c>
      <c r="F19" s="14">
        <v>9263</v>
      </c>
      <c r="G19" s="14">
        <v>27086</v>
      </c>
      <c r="H19" s="14">
        <v>31600</v>
      </c>
    </row>
    <row r="20" spans="1:8" ht="15">
      <c r="A20" t="s">
        <v>162</v>
      </c>
      <c r="B20" s="14">
        <v>51216</v>
      </c>
      <c r="C20" s="14">
        <v>22452</v>
      </c>
      <c r="D20" s="14">
        <v>28763</v>
      </c>
      <c r="E20" s="14">
        <v>6728</v>
      </c>
      <c r="F20" s="14">
        <v>13106</v>
      </c>
      <c r="G20" s="14">
        <v>15725</v>
      </c>
      <c r="H20" s="14">
        <v>15657</v>
      </c>
    </row>
    <row r="21" spans="1:8" ht="15">
      <c r="A21" t="s">
        <v>161</v>
      </c>
      <c r="B21" s="14">
        <v>38269</v>
      </c>
      <c r="C21" s="14">
        <v>17952</v>
      </c>
      <c r="D21" s="14">
        <v>20317</v>
      </c>
      <c r="E21" s="14">
        <v>9229</v>
      </c>
      <c r="F21" s="14">
        <v>9922</v>
      </c>
      <c r="G21" s="14">
        <v>8723</v>
      </c>
      <c r="H21" s="14">
        <v>10395</v>
      </c>
    </row>
    <row r="22" spans="1:8" ht="15">
      <c r="A22" t="s">
        <v>163</v>
      </c>
      <c r="B22" s="14">
        <v>33156</v>
      </c>
      <c r="C22" s="14">
        <v>9711</v>
      </c>
      <c r="D22" s="14">
        <v>23445</v>
      </c>
      <c r="E22" s="14">
        <v>5291</v>
      </c>
      <c r="F22" s="14">
        <v>11459</v>
      </c>
      <c r="G22" s="14">
        <v>4420</v>
      </c>
      <c r="H22" s="14">
        <v>11986</v>
      </c>
    </row>
    <row r="23" spans="1:8" ht="7.5" customHeight="1">
      <c r="A23" s="77"/>
      <c r="B23" s="77"/>
      <c r="C23" s="77"/>
      <c r="D23" s="77"/>
      <c r="E23" s="77"/>
      <c r="F23" s="77"/>
      <c r="G23" s="77"/>
      <c r="H23" s="77"/>
    </row>
    <row r="24" ht="15">
      <c r="E24" s="76"/>
    </row>
    <row r="25" ht="15">
      <c r="C25" s="40"/>
    </row>
    <row r="26" spans="2:8" ht="15">
      <c r="B26" s="75"/>
      <c r="C26" s="75"/>
      <c r="D26" s="75"/>
      <c r="E26" s="75"/>
      <c r="F26" s="75"/>
      <c r="G26" s="75"/>
      <c r="H26" s="75"/>
    </row>
    <row r="27" spans="2:6" ht="15">
      <c r="B27" s="75"/>
      <c r="C27" s="75"/>
      <c r="D27" s="75"/>
      <c r="E27" s="75"/>
      <c r="F27" s="75"/>
    </row>
    <row r="28" spans="2:12" ht="15">
      <c r="B28" s="75"/>
      <c r="C28" s="75"/>
      <c r="D28" s="75"/>
      <c r="E28" s="75"/>
      <c r="F28" s="75"/>
      <c r="G28" s="75"/>
      <c r="H28" s="75"/>
      <c r="L28" s="75"/>
    </row>
    <row r="29" spans="2:12" ht="15">
      <c r="B29" s="75"/>
      <c r="C29" s="75"/>
      <c r="D29" s="75"/>
      <c r="E29" s="75"/>
      <c r="F29" s="75"/>
      <c r="G29" s="75"/>
      <c r="H29" s="75"/>
      <c r="L29" s="75"/>
    </row>
    <row r="30" spans="2:12" ht="15">
      <c r="B30" s="75"/>
      <c r="C30" s="75"/>
      <c r="D30" s="75"/>
      <c r="E30" s="75"/>
      <c r="F30" s="75"/>
      <c r="G30" s="75"/>
      <c r="H30" s="75"/>
      <c r="L30" s="75"/>
    </row>
    <row r="31" spans="2:12" ht="15">
      <c r="B31" s="75"/>
      <c r="C31" s="75"/>
      <c r="D31" s="75"/>
      <c r="E31" s="75"/>
      <c r="F31" s="75"/>
      <c r="G31" s="75"/>
      <c r="H31" s="75"/>
      <c r="L31" s="75"/>
    </row>
    <row r="32" spans="2:12" ht="15">
      <c r="B32" s="75"/>
      <c r="C32" s="75"/>
      <c r="D32" s="75"/>
      <c r="E32" s="75"/>
      <c r="F32" s="75"/>
      <c r="G32" s="75"/>
      <c r="H32" s="75"/>
      <c r="L32" s="75"/>
    </row>
    <row r="33" spans="2:12" ht="15">
      <c r="B33" s="75"/>
      <c r="C33" s="75"/>
      <c r="D33" s="75"/>
      <c r="E33" s="75"/>
      <c r="F33" s="75"/>
      <c r="G33" s="75"/>
      <c r="H33" s="75"/>
      <c r="L33" s="75"/>
    </row>
    <row r="34" spans="2:12" ht="15">
      <c r="B34" s="75"/>
      <c r="C34" s="75"/>
      <c r="D34" s="75"/>
      <c r="E34" s="75"/>
      <c r="F34" s="75"/>
      <c r="L34" s="75"/>
    </row>
    <row r="35" ht="15">
      <c r="L35" s="75"/>
    </row>
    <row r="36" ht="15">
      <c r="L36" s="75"/>
    </row>
  </sheetData>
  <sheetProtection/>
  <mergeCells count="8">
    <mergeCell ref="A1:H1"/>
    <mergeCell ref="A12:H12"/>
    <mergeCell ref="B2:D2"/>
    <mergeCell ref="E2:F2"/>
    <mergeCell ref="G2:H2"/>
    <mergeCell ref="B13:D13"/>
    <mergeCell ref="E13:F13"/>
    <mergeCell ref="G13:H13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70C0"/>
  </sheetPr>
  <dimension ref="A1:I26"/>
  <sheetViews>
    <sheetView zoomScaleSheetLayoutView="100" zoomScalePageLayoutView="0" workbookViewId="0" topLeftCell="A1">
      <selection activeCell="D15" sqref="D15"/>
    </sheetView>
  </sheetViews>
  <sheetFormatPr defaultColWidth="9.140625" defaultRowHeight="15"/>
  <cols>
    <col min="1" max="1" width="40.421875" style="0" customWidth="1"/>
    <col min="2" max="8" width="11.421875" style="0" customWidth="1"/>
  </cols>
  <sheetData>
    <row r="1" spans="1:8" ht="15">
      <c r="A1" s="422" t="s">
        <v>695</v>
      </c>
      <c r="B1" s="422"/>
      <c r="C1" s="422"/>
      <c r="D1" s="422"/>
      <c r="E1" s="422"/>
      <c r="F1" s="422"/>
      <c r="G1" s="422"/>
      <c r="H1" s="422"/>
    </row>
    <row r="2" spans="1:8" ht="15">
      <c r="A2" s="422"/>
      <c r="B2" s="422"/>
      <c r="C2" s="422"/>
      <c r="D2" s="422"/>
      <c r="E2" s="422"/>
      <c r="F2" s="422"/>
      <c r="G2" s="422"/>
      <c r="H2" s="422"/>
    </row>
    <row r="3" spans="1:8" ht="15">
      <c r="A3" s="32"/>
      <c r="B3" s="441" t="s">
        <v>80</v>
      </c>
      <c r="C3" s="441"/>
      <c r="D3" s="441"/>
      <c r="E3" s="441" t="s">
        <v>52</v>
      </c>
      <c r="F3" s="442"/>
      <c r="G3" s="441" t="s">
        <v>51</v>
      </c>
      <c r="H3" s="442"/>
    </row>
    <row r="4" spans="1:8" ht="15">
      <c r="A4" s="32"/>
      <c r="B4" s="183" t="s">
        <v>9</v>
      </c>
      <c r="C4" s="183" t="s">
        <v>49</v>
      </c>
      <c r="D4" s="183" t="s">
        <v>50</v>
      </c>
      <c r="E4" s="183" t="s">
        <v>49</v>
      </c>
      <c r="F4" s="183" t="s">
        <v>50</v>
      </c>
      <c r="G4" s="183" t="s">
        <v>49</v>
      </c>
      <c r="H4" s="183" t="s">
        <v>50</v>
      </c>
    </row>
    <row r="5" spans="1:8" ht="15">
      <c r="A5" s="32"/>
      <c r="B5" s="183"/>
      <c r="C5" s="183"/>
      <c r="D5" s="183"/>
      <c r="E5" s="183"/>
      <c r="F5" s="183"/>
      <c r="G5" s="183"/>
      <c r="H5" s="183"/>
    </row>
    <row r="6" spans="1:8" ht="15">
      <c r="A6" s="460" t="s">
        <v>452</v>
      </c>
      <c r="B6" s="461">
        <v>1096707</v>
      </c>
      <c r="C6" s="461">
        <v>391784</v>
      </c>
      <c r="D6" s="461">
        <v>704923</v>
      </c>
      <c r="E6" s="461">
        <v>67539</v>
      </c>
      <c r="F6" s="461">
        <v>128589</v>
      </c>
      <c r="G6" s="461">
        <v>324245</v>
      </c>
      <c r="H6" s="461">
        <v>576335</v>
      </c>
    </row>
    <row r="7" spans="1:8" ht="15">
      <c r="A7" s="460"/>
      <c r="B7" s="461"/>
      <c r="C7" s="461"/>
      <c r="D7" s="461"/>
      <c r="E7" s="461"/>
      <c r="F7" s="461"/>
      <c r="G7" s="461"/>
      <c r="H7" s="461"/>
    </row>
    <row r="8" spans="1:8" ht="15">
      <c r="A8" s="462" t="s">
        <v>164</v>
      </c>
      <c r="B8" s="461">
        <v>265761</v>
      </c>
      <c r="C8" s="461">
        <v>117253</v>
      </c>
      <c r="D8" s="461">
        <v>148508</v>
      </c>
      <c r="E8" s="461">
        <v>17395</v>
      </c>
      <c r="F8" s="461">
        <v>17861</v>
      </c>
      <c r="G8" s="461">
        <v>99858</v>
      </c>
      <c r="H8" s="461">
        <v>130647</v>
      </c>
    </row>
    <row r="9" spans="1:8" ht="15">
      <c r="A9" s="462" t="s">
        <v>179</v>
      </c>
      <c r="B9" s="461">
        <v>393800</v>
      </c>
      <c r="C9" s="461">
        <v>139079</v>
      </c>
      <c r="D9" s="461">
        <v>254721</v>
      </c>
      <c r="E9" s="461">
        <v>23390</v>
      </c>
      <c r="F9" s="461">
        <v>47419</v>
      </c>
      <c r="G9" s="461">
        <v>115689</v>
      </c>
      <c r="H9" s="461">
        <v>207302</v>
      </c>
    </row>
    <row r="10" spans="1:8" ht="15">
      <c r="A10" s="462" t="s">
        <v>180</v>
      </c>
      <c r="B10" s="461">
        <v>437146</v>
      </c>
      <c r="C10" s="461">
        <v>135451</v>
      </c>
      <c r="D10" s="461">
        <v>301695</v>
      </c>
      <c r="E10" s="461">
        <v>26754</v>
      </c>
      <c r="F10" s="461">
        <v>63309</v>
      </c>
      <c r="G10" s="461">
        <v>108697</v>
      </c>
      <c r="H10" s="461">
        <v>238386</v>
      </c>
    </row>
    <row r="11" spans="1:8" ht="8.25" customHeight="1">
      <c r="A11" s="463"/>
      <c r="B11" s="464"/>
      <c r="C11" s="464"/>
      <c r="D11" s="464"/>
      <c r="E11" s="464"/>
      <c r="F11" s="464"/>
      <c r="G11" s="464"/>
      <c r="H11" s="464"/>
    </row>
    <row r="12" spans="1:8" ht="15">
      <c r="A12" s="465" t="s">
        <v>129</v>
      </c>
      <c r="B12" s="400">
        <v>498692</v>
      </c>
      <c r="C12" s="400">
        <v>185109</v>
      </c>
      <c r="D12" s="400">
        <v>313583</v>
      </c>
      <c r="E12" s="400">
        <v>11607</v>
      </c>
      <c r="F12" s="400">
        <v>33000</v>
      </c>
      <c r="G12" s="400">
        <v>173502</v>
      </c>
      <c r="H12" s="400">
        <v>280584</v>
      </c>
    </row>
    <row r="13" spans="1:8" ht="15">
      <c r="A13" s="465" t="s">
        <v>81</v>
      </c>
      <c r="B13" s="400">
        <v>342051</v>
      </c>
      <c r="C13" s="400">
        <v>116016</v>
      </c>
      <c r="D13" s="400">
        <v>226034</v>
      </c>
      <c r="E13" s="400">
        <v>14519</v>
      </c>
      <c r="F13" s="400">
        <v>30041</v>
      </c>
      <c r="G13" s="400">
        <v>101498</v>
      </c>
      <c r="H13" s="400">
        <v>195993</v>
      </c>
    </row>
    <row r="14" spans="1:8" ht="15">
      <c r="A14" s="465" t="s">
        <v>370</v>
      </c>
      <c r="B14" s="400">
        <v>82221</v>
      </c>
      <c r="C14" s="400">
        <v>25616</v>
      </c>
      <c r="D14" s="400">
        <v>56605</v>
      </c>
      <c r="E14" s="400">
        <v>10481</v>
      </c>
      <c r="F14" s="400">
        <v>12880</v>
      </c>
      <c r="G14" s="400">
        <v>15135</v>
      </c>
      <c r="H14" s="400">
        <v>43725</v>
      </c>
    </row>
    <row r="15" spans="1:8" ht="15">
      <c r="A15" s="465" t="s">
        <v>82</v>
      </c>
      <c r="B15" s="400">
        <v>134707</v>
      </c>
      <c r="C15" s="400">
        <v>51918</v>
      </c>
      <c r="D15" s="400">
        <v>82789</v>
      </c>
      <c r="E15" s="400">
        <v>22121</v>
      </c>
      <c r="F15" s="400">
        <v>32462</v>
      </c>
      <c r="G15" s="400">
        <v>29797</v>
      </c>
      <c r="H15" s="400">
        <v>50326</v>
      </c>
    </row>
    <row r="16" spans="1:8" ht="15">
      <c r="A16" s="465" t="s">
        <v>371</v>
      </c>
      <c r="B16" s="400">
        <v>39037</v>
      </c>
      <c r="C16" s="400">
        <v>13125</v>
      </c>
      <c r="D16" s="400">
        <v>25912</v>
      </c>
      <c r="E16" s="400">
        <v>8812</v>
      </c>
      <c r="F16" s="400">
        <v>20205</v>
      </c>
      <c r="G16" s="400">
        <v>4313</v>
      </c>
      <c r="H16" s="400">
        <v>5707</v>
      </c>
    </row>
    <row r="17" ht="15">
      <c r="I17" s="75"/>
    </row>
    <row r="18" spans="2:9" ht="15">
      <c r="B18" s="335"/>
      <c r="C18" s="335"/>
      <c r="D18" s="335"/>
      <c r="E18" s="335"/>
      <c r="F18" s="335"/>
      <c r="G18" s="335"/>
      <c r="H18" s="335"/>
      <c r="I18" s="75"/>
    </row>
    <row r="19" spans="2:9" ht="15">
      <c r="B19" s="333"/>
      <c r="C19" s="333"/>
      <c r="D19" s="333"/>
      <c r="E19" s="333"/>
      <c r="F19" s="333"/>
      <c r="G19" s="333"/>
      <c r="H19" s="333"/>
      <c r="I19" s="75"/>
    </row>
    <row r="20" spans="2:8" ht="15">
      <c r="B20" s="335"/>
      <c r="C20" s="335"/>
      <c r="D20" s="335"/>
      <c r="E20" s="335"/>
      <c r="F20" s="335"/>
      <c r="G20" s="335"/>
      <c r="H20" s="335"/>
    </row>
    <row r="21" spans="2:9" ht="15">
      <c r="B21" s="335"/>
      <c r="C21" s="335"/>
      <c r="D21" s="335"/>
      <c r="E21" s="335"/>
      <c r="F21" s="335"/>
      <c r="G21" s="335"/>
      <c r="H21" s="335"/>
      <c r="I21" s="75"/>
    </row>
    <row r="22" spans="2:8" ht="15">
      <c r="B22" s="335"/>
      <c r="C22" s="335"/>
      <c r="D22" s="335"/>
      <c r="E22" s="335"/>
      <c r="F22" s="335"/>
      <c r="G22" s="335"/>
      <c r="H22" s="335"/>
    </row>
    <row r="23" spans="2:8" ht="15">
      <c r="B23" s="335"/>
      <c r="C23" s="335"/>
      <c r="D23" s="335"/>
      <c r="E23" s="335"/>
      <c r="F23" s="335"/>
      <c r="G23" s="335"/>
      <c r="H23" s="335"/>
    </row>
    <row r="24" spans="2:8" ht="15">
      <c r="B24" s="335"/>
      <c r="C24" s="335"/>
      <c r="D24" s="335"/>
      <c r="E24" s="335"/>
      <c r="F24" s="335"/>
      <c r="G24" s="335"/>
      <c r="H24" s="335"/>
    </row>
    <row r="26" ht="15">
      <c r="E26" s="76"/>
    </row>
  </sheetData>
  <sheetProtection/>
  <mergeCells count="5">
    <mergeCell ref="A1:H2"/>
    <mergeCell ref="B3:D3"/>
    <mergeCell ref="E3:F3"/>
    <mergeCell ref="G3:H3"/>
    <mergeCell ref="A6:A7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SheetLayoutView="100" workbookViewId="0" topLeftCell="A1">
      <selection activeCell="H29" sqref="H29"/>
    </sheetView>
  </sheetViews>
  <sheetFormatPr defaultColWidth="9.140625" defaultRowHeight="15"/>
  <cols>
    <col min="1" max="1" width="28.00390625" style="0" customWidth="1"/>
    <col min="2" max="6" width="10.28125" style="0" customWidth="1"/>
    <col min="7" max="7" width="13.7109375" style="0" bestFit="1" customWidth="1"/>
    <col min="8" max="8" width="14.28125" style="0" customWidth="1"/>
  </cols>
  <sheetData>
    <row r="1" spans="1:8" ht="15.75">
      <c r="A1" s="176" t="s">
        <v>696</v>
      </c>
      <c r="B1" s="1"/>
      <c r="C1" s="1"/>
      <c r="D1" s="1"/>
      <c r="E1" s="1"/>
      <c r="F1" s="1"/>
      <c r="G1" s="8"/>
      <c r="H1" s="8"/>
    </row>
    <row r="2" spans="1:8" ht="15" customHeight="1">
      <c r="A2" s="207"/>
      <c r="B2" s="207"/>
      <c r="C2" s="207"/>
      <c r="D2" s="207"/>
      <c r="E2" s="207"/>
      <c r="F2" s="207"/>
      <c r="G2" s="163" t="s">
        <v>133</v>
      </c>
      <c r="H2" s="163" t="s">
        <v>136</v>
      </c>
    </row>
    <row r="3" spans="1:8" ht="15">
      <c r="A3" s="207"/>
      <c r="B3" s="207" t="s">
        <v>9</v>
      </c>
      <c r="C3" s="207" t="s">
        <v>49</v>
      </c>
      <c r="D3" s="207" t="s">
        <v>50</v>
      </c>
      <c r="E3" s="207" t="s">
        <v>52</v>
      </c>
      <c r="F3" s="207" t="s">
        <v>51</v>
      </c>
      <c r="G3" s="163" t="s">
        <v>135</v>
      </c>
      <c r="H3" s="163" t="s">
        <v>137</v>
      </c>
    </row>
    <row r="4" spans="1:8" ht="15">
      <c r="A4" s="207"/>
      <c r="B4" s="207"/>
      <c r="C4" s="207"/>
      <c r="D4" s="207"/>
      <c r="E4" s="207"/>
      <c r="F4" s="207"/>
      <c r="G4" s="163" t="s">
        <v>134</v>
      </c>
      <c r="H4" s="163" t="s">
        <v>134</v>
      </c>
    </row>
    <row r="5" spans="1:13" ht="15">
      <c r="A5" s="23" t="s">
        <v>470</v>
      </c>
      <c r="B5" s="14">
        <v>640951</v>
      </c>
      <c r="C5" s="14">
        <v>303088</v>
      </c>
      <c r="D5" s="14">
        <v>337863</v>
      </c>
      <c r="E5" s="14">
        <v>185327</v>
      </c>
      <c r="F5" s="14">
        <v>455623</v>
      </c>
      <c r="G5" s="14">
        <v>366788</v>
      </c>
      <c r="H5" s="14">
        <v>274163</v>
      </c>
      <c r="L5" s="75"/>
      <c r="M5" s="75"/>
    </row>
    <row r="6" spans="1:8" ht="15">
      <c r="A6" s="208"/>
      <c r="B6" s="132"/>
      <c r="C6" s="132"/>
      <c r="D6" s="132"/>
      <c r="E6" s="132"/>
      <c r="F6" s="132"/>
      <c r="G6" s="132"/>
      <c r="H6" s="132"/>
    </row>
    <row r="7" spans="1:14" ht="15">
      <c r="A7" s="208" t="s">
        <v>287</v>
      </c>
      <c r="B7" s="14">
        <v>197205</v>
      </c>
      <c r="C7" s="14">
        <v>93792</v>
      </c>
      <c r="D7" s="14">
        <v>103414</v>
      </c>
      <c r="E7" s="14">
        <v>55190</v>
      </c>
      <c r="F7" s="14">
        <v>142015</v>
      </c>
      <c r="G7" s="466">
        <v>104032</v>
      </c>
      <c r="H7" s="466">
        <v>93173</v>
      </c>
      <c r="I7" s="336"/>
      <c r="L7" s="40"/>
      <c r="M7" s="75"/>
      <c r="N7" s="75"/>
    </row>
    <row r="8" spans="1:14" ht="15">
      <c r="A8" s="208" t="s">
        <v>288</v>
      </c>
      <c r="B8" s="14">
        <v>228811</v>
      </c>
      <c r="C8" s="14">
        <v>100834</v>
      </c>
      <c r="D8" s="14">
        <v>127977</v>
      </c>
      <c r="E8" s="14">
        <v>72017</v>
      </c>
      <c r="F8" s="14">
        <v>156793</v>
      </c>
      <c r="G8" s="466">
        <v>117215</v>
      </c>
      <c r="H8" s="466">
        <v>111595</v>
      </c>
      <c r="L8" s="75"/>
      <c r="M8" s="75"/>
      <c r="N8" s="75"/>
    </row>
    <row r="9" spans="1:14" ht="15">
      <c r="A9" s="208" t="s">
        <v>289</v>
      </c>
      <c r="B9" s="14">
        <v>181966</v>
      </c>
      <c r="C9" s="14">
        <v>86411</v>
      </c>
      <c r="D9" s="14">
        <v>95555</v>
      </c>
      <c r="E9" s="14">
        <v>50666</v>
      </c>
      <c r="F9" s="14">
        <v>131300</v>
      </c>
      <c r="G9" s="466">
        <v>119730</v>
      </c>
      <c r="H9" s="466">
        <v>62236</v>
      </c>
      <c r="L9" s="75"/>
      <c r="M9" s="75"/>
      <c r="N9" s="75"/>
    </row>
    <row r="10" spans="1:14" ht="15">
      <c r="A10" s="208" t="s">
        <v>290</v>
      </c>
      <c r="B10" s="14">
        <v>26193</v>
      </c>
      <c r="C10" s="14">
        <v>16104</v>
      </c>
      <c r="D10" s="14">
        <v>10089</v>
      </c>
      <c r="E10" s="14">
        <v>6830</v>
      </c>
      <c r="F10" s="14">
        <v>19363</v>
      </c>
      <c r="G10" s="466">
        <v>19930</v>
      </c>
      <c r="H10" s="466">
        <v>6264</v>
      </c>
      <c r="L10" s="75"/>
      <c r="M10" s="75"/>
      <c r="N10" s="75"/>
    </row>
    <row r="11" spans="1:14" ht="15">
      <c r="A11" s="208" t="s">
        <v>394</v>
      </c>
      <c r="B11" s="14">
        <v>6776</v>
      </c>
      <c r="C11" s="14">
        <v>5947</v>
      </c>
      <c r="D11" s="14">
        <v>829</v>
      </c>
      <c r="E11" s="14">
        <v>624</v>
      </c>
      <c r="F11" s="14">
        <v>6152</v>
      </c>
      <c r="G11" s="466">
        <v>5881</v>
      </c>
      <c r="H11" s="466">
        <v>895</v>
      </c>
      <c r="L11" s="75"/>
      <c r="M11" s="75"/>
      <c r="N11" s="75"/>
    </row>
    <row r="12" spans="1:8" ht="15">
      <c r="A12" s="2"/>
      <c r="B12" s="2"/>
      <c r="C12" s="2"/>
      <c r="D12" s="2"/>
      <c r="E12" s="2"/>
      <c r="F12" s="2"/>
      <c r="G12" s="2"/>
      <c r="H12" s="2"/>
    </row>
    <row r="13" spans="1:14" ht="15.75">
      <c r="A13" s="145" t="s">
        <v>697</v>
      </c>
      <c r="B13" s="178"/>
      <c r="C13" s="178"/>
      <c r="D13" s="178"/>
      <c r="E13" s="178"/>
      <c r="F13" s="178"/>
      <c r="G13" s="175"/>
      <c r="H13" s="175"/>
      <c r="N13" s="75"/>
    </row>
    <row r="14" spans="1:8" ht="15" customHeight="1">
      <c r="A14" s="207"/>
      <c r="B14" s="207"/>
      <c r="C14" s="207"/>
      <c r="D14" s="207"/>
      <c r="E14" s="207"/>
      <c r="F14" s="207"/>
      <c r="G14" s="163" t="s">
        <v>133</v>
      </c>
      <c r="H14" s="163" t="s">
        <v>136</v>
      </c>
    </row>
    <row r="15" spans="1:8" ht="15">
      <c r="A15" s="207"/>
      <c r="B15" s="207" t="s">
        <v>9</v>
      </c>
      <c r="C15" s="207" t="s">
        <v>49</v>
      </c>
      <c r="D15" s="207" t="s">
        <v>50</v>
      </c>
      <c r="E15" s="207" t="s">
        <v>52</v>
      </c>
      <c r="F15" s="207" t="s">
        <v>51</v>
      </c>
      <c r="G15" s="163" t="s">
        <v>135</v>
      </c>
      <c r="H15" s="163" t="s">
        <v>137</v>
      </c>
    </row>
    <row r="16" spans="1:8" ht="15">
      <c r="A16" s="207"/>
      <c r="B16" s="207"/>
      <c r="C16" s="207"/>
      <c r="D16" s="207"/>
      <c r="E16" s="207"/>
      <c r="F16" s="207"/>
      <c r="G16" s="163" t="s">
        <v>134</v>
      </c>
      <c r="H16" s="163" t="s">
        <v>134</v>
      </c>
    </row>
    <row r="17" spans="1:8" ht="15">
      <c r="A17" s="23" t="s">
        <v>470</v>
      </c>
      <c r="B17" s="14">
        <v>640951</v>
      </c>
      <c r="C17" s="14">
        <v>366788</v>
      </c>
      <c r="D17" s="14">
        <v>274163</v>
      </c>
      <c r="E17" s="14">
        <v>185327</v>
      </c>
      <c r="F17" s="14">
        <v>455623</v>
      </c>
      <c r="G17" s="14">
        <v>366788</v>
      </c>
      <c r="H17" s="14">
        <v>274163</v>
      </c>
    </row>
    <row r="18" spans="1:8" ht="15">
      <c r="A18" s="208"/>
      <c r="B18" s="132"/>
      <c r="C18" s="132"/>
      <c r="D18" s="132"/>
      <c r="E18" s="132"/>
      <c r="F18" s="132"/>
      <c r="G18" s="132"/>
      <c r="H18" s="132"/>
    </row>
    <row r="19" spans="1:10" ht="15">
      <c r="A19" s="208" t="s">
        <v>129</v>
      </c>
      <c r="B19" s="14">
        <v>282514</v>
      </c>
      <c r="C19" s="14">
        <v>131958</v>
      </c>
      <c r="D19" s="14">
        <v>150556</v>
      </c>
      <c r="E19" s="14">
        <v>37411</v>
      </c>
      <c r="F19" s="14">
        <v>245102</v>
      </c>
      <c r="G19" s="14">
        <v>202984</v>
      </c>
      <c r="H19" s="14">
        <v>79530</v>
      </c>
      <c r="J19" s="336"/>
    </row>
    <row r="20" spans="1:8" ht="15">
      <c r="A20" s="208" t="s">
        <v>81</v>
      </c>
      <c r="B20" s="14">
        <v>177815</v>
      </c>
      <c r="C20" s="14">
        <v>87140</v>
      </c>
      <c r="D20" s="14">
        <v>90675</v>
      </c>
      <c r="E20" s="14">
        <v>39082</v>
      </c>
      <c r="F20" s="14">
        <v>138733</v>
      </c>
      <c r="G20" s="14">
        <v>116479</v>
      </c>
      <c r="H20" s="14">
        <v>61336</v>
      </c>
    </row>
    <row r="21" spans="1:8" ht="15">
      <c r="A21" s="208" t="s">
        <v>370</v>
      </c>
      <c r="B21" s="14">
        <v>41586</v>
      </c>
      <c r="C21" s="14">
        <v>18343</v>
      </c>
      <c r="D21" s="14">
        <v>23243</v>
      </c>
      <c r="E21" s="14">
        <v>20014</v>
      </c>
      <c r="F21" s="14">
        <v>21572</v>
      </c>
      <c r="G21" s="14">
        <v>17830</v>
      </c>
      <c r="H21" s="14">
        <v>23756</v>
      </c>
    </row>
    <row r="22" spans="1:8" ht="15">
      <c r="A22" s="208" t="s">
        <v>82</v>
      </c>
      <c r="B22" s="14">
        <v>93713</v>
      </c>
      <c r="C22" s="14">
        <v>45589</v>
      </c>
      <c r="D22" s="14">
        <v>48124</v>
      </c>
      <c r="E22" s="14">
        <v>54765</v>
      </c>
      <c r="F22" s="14">
        <v>38948</v>
      </c>
      <c r="G22" s="14">
        <v>26532</v>
      </c>
      <c r="H22" s="14">
        <v>67181</v>
      </c>
    </row>
    <row r="23" spans="1:8" ht="15">
      <c r="A23" s="208" t="s">
        <v>371</v>
      </c>
      <c r="B23" s="14">
        <v>45323</v>
      </c>
      <c r="C23" s="14">
        <v>20058</v>
      </c>
      <c r="D23" s="14">
        <v>25265</v>
      </c>
      <c r="E23" s="14">
        <v>34055</v>
      </c>
      <c r="F23" s="14">
        <v>11267</v>
      </c>
      <c r="G23" s="14">
        <v>2963</v>
      </c>
      <c r="H23" s="14">
        <v>42360</v>
      </c>
    </row>
    <row r="24" spans="1:8" ht="15">
      <c r="A24" s="2"/>
      <c r="B24" s="2"/>
      <c r="C24" s="2"/>
      <c r="D24" s="2"/>
      <c r="E24" s="2"/>
      <c r="F24" s="2"/>
      <c r="G24" s="2"/>
      <c r="H24" s="2"/>
    </row>
    <row r="26" ht="15">
      <c r="E26" s="76"/>
    </row>
    <row r="27" spans="2:8" ht="15">
      <c r="B27" s="75"/>
      <c r="C27" s="75"/>
      <c r="D27" s="75"/>
      <c r="E27" s="75"/>
      <c r="F27" s="75"/>
      <c r="G27" s="75"/>
      <c r="H27" s="75"/>
    </row>
    <row r="29" spans="2:13" ht="15">
      <c r="B29" s="75"/>
      <c r="C29" s="75"/>
      <c r="D29" s="75"/>
      <c r="E29" s="75"/>
      <c r="F29" s="75"/>
      <c r="G29" s="75"/>
      <c r="H29" s="75"/>
      <c r="M29" s="75"/>
    </row>
    <row r="30" spans="2:13" ht="15">
      <c r="B30" s="75"/>
      <c r="C30" s="75"/>
      <c r="D30" s="75"/>
      <c r="E30" s="75"/>
      <c r="F30" s="75"/>
      <c r="G30" s="75"/>
      <c r="H30" s="75"/>
      <c r="M30" s="75"/>
    </row>
    <row r="31" spans="2:13" ht="15">
      <c r="B31" s="75"/>
      <c r="C31" s="75"/>
      <c r="D31" s="75"/>
      <c r="E31" s="75"/>
      <c r="F31" s="75"/>
      <c r="G31" s="75"/>
      <c r="H31" s="75"/>
      <c r="M31" s="75"/>
    </row>
    <row r="32" spans="2:13" ht="15">
      <c r="B32" s="75"/>
      <c r="C32" s="75"/>
      <c r="D32" s="75"/>
      <c r="E32" s="75"/>
      <c r="F32" s="75"/>
      <c r="G32" s="75"/>
      <c r="H32" s="75"/>
      <c r="M32" s="75"/>
    </row>
    <row r="33" spans="2:13" ht="15">
      <c r="B33" s="75"/>
      <c r="C33" s="75"/>
      <c r="D33" s="75"/>
      <c r="E33" s="75"/>
      <c r="F33" s="75"/>
      <c r="G33" s="75"/>
      <c r="H33" s="75"/>
      <c r="M33" s="75"/>
    </row>
    <row r="34" spans="5:6" ht="15">
      <c r="E34" s="75"/>
      <c r="F34" s="75"/>
    </row>
    <row r="35" ht="15">
      <c r="M35" s="75"/>
    </row>
    <row r="37" ht="15">
      <c r="H37" s="7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SheetLayoutView="100" zoomScalePageLayoutView="0" workbookViewId="0" topLeftCell="A22">
      <selection activeCell="B4" sqref="B4"/>
    </sheetView>
  </sheetViews>
  <sheetFormatPr defaultColWidth="9.140625" defaultRowHeight="15"/>
  <cols>
    <col min="1" max="1" width="55.57421875" style="0" customWidth="1"/>
  </cols>
  <sheetData>
    <row r="1" spans="1:7" ht="15">
      <c r="A1" s="409" t="s">
        <v>461</v>
      </c>
      <c r="B1" s="410"/>
      <c r="C1" s="410"/>
      <c r="D1" s="410"/>
      <c r="E1" s="410"/>
      <c r="F1" s="410"/>
      <c r="G1" s="410"/>
    </row>
    <row r="2" spans="1:7" ht="15">
      <c r="A2" s="407" t="s">
        <v>411</v>
      </c>
      <c r="B2" s="408" t="s">
        <v>412</v>
      </c>
      <c r="C2" s="408"/>
      <c r="D2" s="408"/>
      <c r="E2" s="408" t="s">
        <v>413</v>
      </c>
      <c r="F2" s="408"/>
      <c r="G2" s="408"/>
    </row>
    <row r="3" spans="1:7" ht="15">
      <c r="A3" s="407"/>
      <c r="B3" s="308" t="s">
        <v>9</v>
      </c>
      <c r="C3" s="309" t="s">
        <v>414</v>
      </c>
      <c r="D3" s="309" t="s">
        <v>415</v>
      </c>
      <c r="E3" s="308" t="s">
        <v>9</v>
      </c>
      <c r="F3" s="309" t="s">
        <v>414</v>
      </c>
      <c r="G3" s="309" t="s">
        <v>415</v>
      </c>
    </row>
    <row r="4" spans="1:7" ht="15">
      <c r="A4" s="37" t="s">
        <v>327</v>
      </c>
      <c r="B4" s="310">
        <v>77.7</v>
      </c>
      <c r="C4" s="137">
        <v>70.3</v>
      </c>
      <c r="D4" s="137">
        <v>79.8</v>
      </c>
      <c r="E4" s="310">
        <v>52.9</v>
      </c>
      <c r="F4" s="137">
        <v>65.8</v>
      </c>
      <c r="G4" s="137">
        <v>49.1</v>
      </c>
    </row>
    <row r="5" spans="1:7" ht="15">
      <c r="A5" s="37" t="s">
        <v>506</v>
      </c>
      <c r="B5" s="310">
        <v>73.7</v>
      </c>
      <c r="C5" s="137">
        <v>59.8</v>
      </c>
      <c r="D5" s="137">
        <v>77.7</v>
      </c>
      <c r="E5" s="310">
        <v>43.4</v>
      </c>
      <c r="F5" s="137">
        <v>53.6</v>
      </c>
      <c r="G5" s="137">
        <v>40.5</v>
      </c>
    </row>
    <row r="6" spans="1:7" ht="15">
      <c r="A6" s="37" t="s">
        <v>507</v>
      </c>
      <c r="B6" s="310">
        <v>5.2</v>
      </c>
      <c r="C6" s="137">
        <v>14.9</v>
      </c>
      <c r="D6" s="137">
        <v>2.7</v>
      </c>
      <c r="E6" s="310">
        <v>17.8</v>
      </c>
      <c r="F6" s="137">
        <v>18.5</v>
      </c>
      <c r="G6" s="137">
        <v>17.5</v>
      </c>
    </row>
    <row r="7" spans="1:7" ht="15">
      <c r="A7" s="37" t="s">
        <v>508</v>
      </c>
      <c r="B7" s="310">
        <v>8</v>
      </c>
      <c r="C7" s="137">
        <v>19.5</v>
      </c>
      <c r="D7" s="137">
        <v>4.4</v>
      </c>
      <c r="E7" s="310">
        <v>21.7</v>
      </c>
      <c r="F7" s="137">
        <v>21.7</v>
      </c>
      <c r="G7" s="137">
        <v>21.6</v>
      </c>
    </row>
    <row r="8" spans="1:7" ht="7.5" customHeight="1">
      <c r="A8" s="139"/>
      <c r="B8" s="311"/>
      <c r="C8" s="148"/>
      <c r="D8" s="312"/>
      <c r="E8" s="311"/>
      <c r="F8" s="148"/>
      <c r="G8" s="312"/>
    </row>
    <row r="9" spans="1:7" ht="15">
      <c r="A9" s="151" t="s">
        <v>416</v>
      </c>
      <c r="B9" s="313"/>
      <c r="C9" s="37"/>
      <c r="D9" s="136"/>
      <c r="E9" s="313"/>
      <c r="F9" s="37"/>
      <c r="G9" s="136"/>
    </row>
    <row r="10" spans="1:7" ht="15">
      <c r="A10" s="37" t="s">
        <v>417</v>
      </c>
      <c r="B10" s="310">
        <v>0.9</v>
      </c>
      <c r="C10" s="137">
        <v>4.3</v>
      </c>
      <c r="D10" s="137">
        <v>0.2</v>
      </c>
      <c r="E10" s="316">
        <v>1.5</v>
      </c>
      <c r="F10" s="245">
        <v>4.8</v>
      </c>
      <c r="G10" s="245">
        <v>0.3</v>
      </c>
    </row>
    <row r="11" spans="1:7" ht="15">
      <c r="A11" s="37" t="s">
        <v>22</v>
      </c>
      <c r="B11" s="310">
        <v>3.7</v>
      </c>
      <c r="C11" s="137">
        <v>10.4</v>
      </c>
      <c r="D11" s="137">
        <v>2.3</v>
      </c>
      <c r="E11" s="316">
        <v>6.3</v>
      </c>
      <c r="F11" s="245">
        <v>11.6</v>
      </c>
      <c r="G11" s="245">
        <v>4.3</v>
      </c>
    </row>
    <row r="12" spans="1:7" ht="15">
      <c r="A12" s="37" t="s">
        <v>418</v>
      </c>
      <c r="B12" s="310">
        <v>0.8</v>
      </c>
      <c r="C12" s="137">
        <v>2.7</v>
      </c>
      <c r="D12" s="137">
        <v>0.4</v>
      </c>
      <c r="E12" s="316">
        <v>1.4</v>
      </c>
      <c r="F12" s="245">
        <v>3.1</v>
      </c>
      <c r="G12" s="245">
        <v>0.7</v>
      </c>
    </row>
    <row r="13" spans="1:7" ht="15">
      <c r="A13" s="37" t="s">
        <v>419</v>
      </c>
      <c r="B13" s="310">
        <v>0.5</v>
      </c>
      <c r="C13" s="137">
        <v>2.2</v>
      </c>
      <c r="D13" s="137">
        <v>0.1</v>
      </c>
      <c r="E13" s="316">
        <v>0.8</v>
      </c>
      <c r="F13" s="245">
        <v>2.5</v>
      </c>
      <c r="G13" s="245">
        <v>0.2</v>
      </c>
    </row>
    <row r="14" spans="1:7" ht="15">
      <c r="A14" s="37" t="s">
        <v>420</v>
      </c>
      <c r="B14" s="310">
        <v>11.3</v>
      </c>
      <c r="C14" s="137">
        <v>25.5</v>
      </c>
      <c r="D14" s="137">
        <v>8.2</v>
      </c>
      <c r="E14" s="316">
        <v>19.2</v>
      </c>
      <c r="F14" s="245">
        <v>28.5</v>
      </c>
      <c r="G14" s="245">
        <v>15.7</v>
      </c>
    </row>
    <row r="15" spans="1:7" ht="15">
      <c r="A15" s="37" t="s">
        <v>421</v>
      </c>
      <c r="B15" s="310">
        <v>45</v>
      </c>
      <c r="C15" s="137">
        <v>11.6</v>
      </c>
      <c r="D15" s="137">
        <v>52.4</v>
      </c>
      <c r="E15" s="316">
        <v>6.8</v>
      </c>
      <c r="F15" s="245">
        <v>1.4</v>
      </c>
      <c r="G15" s="245">
        <v>8.8</v>
      </c>
    </row>
    <row r="16" spans="1:7" ht="15">
      <c r="A16" s="37" t="s">
        <v>422</v>
      </c>
      <c r="B16" s="310">
        <v>4.5</v>
      </c>
      <c r="C16" s="137">
        <v>7.6</v>
      </c>
      <c r="D16" s="137">
        <v>3.8</v>
      </c>
      <c r="E16" s="316">
        <v>7.6</v>
      </c>
      <c r="F16" s="245">
        <v>8.4</v>
      </c>
      <c r="G16" s="245">
        <v>7.3</v>
      </c>
    </row>
    <row r="17" spans="1:7" ht="15">
      <c r="A17" s="37" t="s">
        <v>423</v>
      </c>
      <c r="B17" s="310">
        <v>1.4</v>
      </c>
      <c r="C17" s="137">
        <v>4.8</v>
      </c>
      <c r="D17" s="137">
        <v>0.7</v>
      </c>
      <c r="E17" s="316">
        <v>2.4</v>
      </c>
      <c r="F17" s="245">
        <v>5.4</v>
      </c>
      <c r="G17" s="245">
        <v>1.3</v>
      </c>
    </row>
    <row r="18" spans="1:7" ht="15">
      <c r="A18" s="37" t="s">
        <v>70</v>
      </c>
      <c r="B18" s="310">
        <v>31.8</v>
      </c>
      <c r="C18" s="137">
        <v>30.9</v>
      </c>
      <c r="D18" s="137">
        <v>32</v>
      </c>
      <c r="E18" s="316">
        <v>53.9</v>
      </c>
      <c r="F18" s="245">
        <v>34.4</v>
      </c>
      <c r="G18" s="245">
        <v>61.3</v>
      </c>
    </row>
    <row r="19" spans="1:7" ht="15">
      <c r="A19" s="137" t="s">
        <v>9</v>
      </c>
      <c r="B19" s="310">
        <v>100</v>
      </c>
      <c r="C19" s="137">
        <v>100</v>
      </c>
      <c r="D19" s="137">
        <v>100</v>
      </c>
      <c r="E19" s="316">
        <v>100</v>
      </c>
      <c r="F19" s="245">
        <v>100</v>
      </c>
      <c r="G19" s="245">
        <v>100</v>
      </c>
    </row>
    <row r="20" spans="1:7" ht="6" customHeight="1">
      <c r="A20" s="139"/>
      <c r="B20" s="314"/>
      <c r="C20" s="139"/>
      <c r="D20" s="315"/>
      <c r="E20" s="314"/>
      <c r="F20" s="139"/>
      <c r="G20" s="315"/>
    </row>
    <row r="21" spans="1:7" ht="15">
      <c r="A21" s="152" t="s">
        <v>424</v>
      </c>
      <c r="B21" s="313"/>
      <c r="C21" s="37"/>
      <c r="D21" s="136"/>
      <c r="E21" s="313"/>
      <c r="F21" s="37"/>
      <c r="G21" s="136"/>
    </row>
    <row r="22" spans="1:7" ht="15">
      <c r="A22" s="37" t="s">
        <v>25</v>
      </c>
      <c r="B22" s="313">
        <v>63.1</v>
      </c>
      <c r="C22" s="37">
        <v>15.9</v>
      </c>
      <c r="D22" s="37">
        <v>73.6</v>
      </c>
      <c r="E22" s="317">
        <v>37.5</v>
      </c>
      <c r="F22" s="193">
        <v>6.1</v>
      </c>
      <c r="G22" s="193">
        <v>49.4</v>
      </c>
    </row>
    <row r="23" spans="1:7" ht="15">
      <c r="A23" s="37" t="s">
        <v>26</v>
      </c>
      <c r="B23" s="313">
        <v>1.1</v>
      </c>
      <c r="C23" s="37">
        <v>0.3</v>
      </c>
      <c r="D23" s="37">
        <v>1.3</v>
      </c>
      <c r="E23" s="317">
        <v>1.8</v>
      </c>
      <c r="F23" s="193">
        <v>0.3</v>
      </c>
      <c r="G23" s="193">
        <v>2.4</v>
      </c>
    </row>
    <row r="24" spans="1:7" ht="15">
      <c r="A24" s="37" t="s">
        <v>28</v>
      </c>
      <c r="B24" s="313">
        <v>3.6</v>
      </c>
      <c r="C24" s="37">
        <v>5.5</v>
      </c>
      <c r="D24" s="37">
        <v>3.2</v>
      </c>
      <c r="E24" s="317">
        <v>6.1</v>
      </c>
      <c r="F24" s="193">
        <v>6.1</v>
      </c>
      <c r="G24" s="193">
        <v>6.1</v>
      </c>
    </row>
    <row r="25" spans="1:7" ht="15">
      <c r="A25" s="37" t="s">
        <v>29</v>
      </c>
      <c r="B25" s="313">
        <v>0.2</v>
      </c>
      <c r="C25" s="37">
        <v>0.6</v>
      </c>
      <c r="D25" s="37">
        <v>0.1</v>
      </c>
      <c r="E25" s="317">
        <v>0.3</v>
      </c>
      <c r="F25" s="193">
        <v>0.6</v>
      </c>
      <c r="G25" s="193">
        <v>0.2</v>
      </c>
    </row>
    <row r="26" spans="1:7" ht="15">
      <c r="A26" s="37" t="s">
        <v>30</v>
      </c>
      <c r="B26" s="313">
        <v>0.2</v>
      </c>
      <c r="C26" s="37">
        <v>0.6</v>
      </c>
      <c r="D26" s="37">
        <v>0.1</v>
      </c>
      <c r="E26" s="317">
        <v>0.4</v>
      </c>
      <c r="F26" s="193">
        <v>0.7</v>
      </c>
      <c r="G26" s="193">
        <v>0.3</v>
      </c>
    </row>
    <row r="27" spans="1:7" ht="15">
      <c r="A27" s="37" t="s">
        <v>31</v>
      </c>
      <c r="B27" s="313">
        <v>6.1</v>
      </c>
      <c r="C27" s="37">
        <v>7.6</v>
      </c>
      <c r="D27" s="37">
        <v>5.7</v>
      </c>
      <c r="E27" s="317">
        <v>10.3</v>
      </c>
      <c r="F27" s="193">
        <v>8.4</v>
      </c>
      <c r="G27" s="193">
        <v>11</v>
      </c>
    </row>
    <row r="28" spans="1:7" ht="15">
      <c r="A28" s="37" t="s">
        <v>32</v>
      </c>
      <c r="B28" s="313">
        <v>9.8</v>
      </c>
      <c r="C28" s="37">
        <v>21.3</v>
      </c>
      <c r="D28" s="37">
        <v>7.3</v>
      </c>
      <c r="E28" s="317">
        <v>16.6</v>
      </c>
      <c r="F28" s="193">
        <v>23.7</v>
      </c>
      <c r="G28" s="193">
        <v>13.9</v>
      </c>
    </row>
    <row r="29" spans="1:7" ht="15">
      <c r="A29" s="37" t="s">
        <v>33</v>
      </c>
      <c r="B29" s="313">
        <v>2.4</v>
      </c>
      <c r="C29" s="37">
        <v>6.1</v>
      </c>
      <c r="D29" s="37">
        <v>1.5</v>
      </c>
      <c r="E29" s="317">
        <v>4</v>
      </c>
      <c r="F29" s="193">
        <v>6.8</v>
      </c>
      <c r="G29" s="193">
        <v>3</v>
      </c>
    </row>
    <row r="30" spans="1:7" ht="15">
      <c r="A30" s="37" t="s">
        <v>34</v>
      </c>
      <c r="B30" s="313">
        <v>1</v>
      </c>
      <c r="C30" s="37">
        <v>3.3</v>
      </c>
      <c r="D30" s="37">
        <v>0.4</v>
      </c>
      <c r="E30" s="317">
        <v>1.6</v>
      </c>
      <c r="F30" s="193">
        <v>3.7</v>
      </c>
      <c r="G30" s="193">
        <v>0.8</v>
      </c>
    </row>
    <row r="31" spans="1:7" ht="15">
      <c r="A31" s="37" t="s">
        <v>35</v>
      </c>
      <c r="B31" s="313">
        <v>0.3</v>
      </c>
      <c r="C31" s="37">
        <v>1.2</v>
      </c>
      <c r="D31" s="37">
        <v>0.1</v>
      </c>
      <c r="E31" s="317">
        <v>0.5</v>
      </c>
      <c r="F31" s="193">
        <v>1.4</v>
      </c>
      <c r="G31" s="193">
        <v>0.1</v>
      </c>
    </row>
    <row r="32" spans="1:7" ht="15">
      <c r="A32" s="37" t="s">
        <v>36</v>
      </c>
      <c r="B32" s="313">
        <v>0.4</v>
      </c>
      <c r="C32" s="37">
        <v>1.8</v>
      </c>
      <c r="D32" s="37">
        <v>0.1</v>
      </c>
      <c r="E32" s="317">
        <v>0.7</v>
      </c>
      <c r="F32" s="193">
        <v>2</v>
      </c>
      <c r="G32" s="193">
        <v>0.2</v>
      </c>
    </row>
    <row r="33" spans="1:7" ht="15">
      <c r="A33" s="37" t="s">
        <v>37</v>
      </c>
      <c r="B33" s="313">
        <v>0.1</v>
      </c>
      <c r="C33" s="37">
        <v>0.2</v>
      </c>
      <c r="D33" s="37">
        <v>0</v>
      </c>
      <c r="E33" s="317">
        <v>0.1</v>
      </c>
      <c r="F33" s="193">
        <v>0.3</v>
      </c>
      <c r="G33" s="193">
        <v>0</v>
      </c>
    </row>
    <row r="34" spans="1:7" ht="15">
      <c r="A34" s="37" t="s">
        <v>0</v>
      </c>
      <c r="B34" s="313">
        <v>0.5</v>
      </c>
      <c r="C34" s="37">
        <v>1.9</v>
      </c>
      <c r="D34" s="37">
        <v>0.2</v>
      </c>
      <c r="E34" s="317">
        <v>0.9</v>
      </c>
      <c r="F34" s="193">
        <v>2.1</v>
      </c>
      <c r="G34" s="193">
        <v>0.4</v>
      </c>
    </row>
    <row r="35" spans="1:7" ht="15">
      <c r="A35" s="37" t="s">
        <v>1</v>
      </c>
      <c r="B35" s="313">
        <v>0.6</v>
      </c>
      <c r="C35" s="37">
        <v>2</v>
      </c>
      <c r="D35" s="37">
        <v>0.3</v>
      </c>
      <c r="E35" s="317">
        <v>1</v>
      </c>
      <c r="F35" s="193">
        <v>2.2</v>
      </c>
      <c r="G35" s="193">
        <v>0.6</v>
      </c>
    </row>
    <row r="36" spans="1:7" ht="15">
      <c r="A36" s="37" t="s">
        <v>2</v>
      </c>
      <c r="B36" s="313">
        <v>1.4</v>
      </c>
      <c r="C36" s="37">
        <v>4.3</v>
      </c>
      <c r="D36" s="37">
        <v>0.8</v>
      </c>
      <c r="E36" s="317">
        <v>2.4</v>
      </c>
      <c r="F36" s="193">
        <v>4.7</v>
      </c>
      <c r="G36" s="193">
        <v>1.5</v>
      </c>
    </row>
    <row r="37" spans="1:7" ht="15">
      <c r="A37" s="37" t="s">
        <v>3</v>
      </c>
      <c r="B37" s="313">
        <v>2.3</v>
      </c>
      <c r="C37" s="37">
        <v>4.1</v>
      </c>
      <c r="D37" s="37">
        <v>1.9</v>
      </c>
      <c r="E37" s="317">
        <v>3.9</v>
      </c>
      <c r="F37" s="193">
        <v>4.6</v>
      </c>
      <c r="G37" s="193">
        <v>3.7</v>
      </c>
    </row>
    <row r="38" spans="1:7" ht="15">
      <c r="A38" s="37" t="s">
        <v>4</v>
      </c>
      <c r="B38" s="313">
        <v>1.1</v>
      </c>
      <c r="C38" s="37">
        <v>2.8</v>
      </c>
      <c r="D38" s="37">
        <v>0.7</v>
      </c>
      <c r="E38" s="317">
        <v>1.8</v>
      </c>
      <c r="F38" s="193">
        <v>3.2</v>
      </c>
      <c r="G38" s="193">
        <v>1.3</v>
      </c>
    </row>
    <row r="39" spans="1:7" ht="15">
      <c r="A39" s="37" t="s">
        <v>5</v>
      </c>
      <c r="B39" s="313">
        <v>0.3</v>
      </c>
      <c r="C39" s="37">
        <v>0.9</v>
      </c>
      <c r="D39" s="37">
        <v>0.1</v>
      </c>
      <c r="E39" s="317">
        <v>0.5</v>
      </c>
      <c r="F39" s="193">
        <v>1</v>
      </c>
      <c r="G39" s="193">
        <v>0.3</v>
      </c>
    </row>
    <row r="40" spans="1:7" ht="15">
      <c r="A40" s="37" t="s">
        <v>6</v>
      </c>
      <c r="B40" s="313">
        <v>1.2</v>
      </c>
      <c r="C40" s="37">
        <v>2.8</v>
      </c>
      <c r="D40" s="37">
        <v>0.9</v>
      </c>
      <c r="E40" s="317">
        <v>2.1</v>
      </c>
      <c r="F40" s="193">
        <v>3.1</v>
      </c>
      <c r="G40" s="193">
        <v>1.7</v>
      </c>
    </row>
    <row r="41" spans="1:7" ht="15">
      <c r="A41" s="37" t="s">
        <v>7</v>
      </c>
      <c r="B41" s="313">
        <v>4</v>
      </c>
      <c r="C41" s="37">
        <v>15.8</v>
      </c>
      <c r="D41" s="37">
        <v>1.4</v>
      </c>
      <c r="E41" s="317">
        <v>6.8</v>
      </c>
      <c r="F41" s="193">
        <v>17.7</v>
      </c>
      <c r="G41" s="193">
        <v>2.7</v>
      </c>
    </row>
    <row r="42" spans="1:7" ht="15">
      <c r="A42" s="37" t="s">
        <v>8</v>
      </c>
      <c r="B42" s="313">
        <v>0.3</v>
      </c>
      <c r="C42" s="37">
        <v>1</v>
      </c>
      <c r="D42" s="37">
        <v>0.2</v>
      </c>
      <c r="E42" s="317">
        <v>0.6</v>
      </c>
      <c r="F42" s="193">
        <v>1.1</v>
      </c>
      <c r="G42" s="193">
        <v>0.3</v>
      </c>
    </row>
    <row r="43" spans="1:7" ht="15">
      <c r="A43" s="37" t="s">
        <v>9</v>
      </c>
      <c r="B43" s="313">
        <v>100</v>
      </c>
      <c r="C43" s="37">
        <v>100</v>
      </c>
      <c r="D43" s="37">
        <v>100</v>
      </c>
      <c r="E43" s="317">
        <v>100</v>
      </c>
      <c r="F43" s="193">
        <v>100</v>
      </c>
      <c r="G43" s="193">
        <v>100</v>
      </c>
    </row>
    <row r="44" spans="1:7" ht="7.5" customHeight="1">
      <c r="A44" s="77"/>
      <c r="B44" s="77"/>
      <c r="C44" s="77"/>
      <c r="D44" s="77"/>
      <c r="E44" s="77"/>
      <c r="F44" s="77"/>
      <c r="G44" s="77"/>
    </row>
  </sheetData>
  <sheetProtection/>
  <mergeCells count="4">
    <mergeCell ref="A2:A3"/>
    <mergeCell ref="B2:D2"/>
    <mergeCell ref="E2:G2"/>
    <mergeCell ref="A1:G1"/>
  </mergeCells>
  <printOptions/>
  <pageMargins left="0.7" right="0.7" top="0.75" bottom="0.75" header="0.3" footer="0.3"/>
  <pageSetup horizontalDpi="600" verticalDpi="600" orientation="landscape" scale="7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70C0"/>
  </sheetPr>
  <dimension ref="A1:K45"/>
  <sheetViews>
    <sheetView view="pageBreakPreview" zoomScaleSheetLayoutView="100" zoomScalePageLayoutView="0" workbookViewId="0" topLeftCell="A10">
      <selection activeCell="C32" sqref="C32"/>
    </sheetView>
  </sheetViews>
  <sheetFormatPr defaultColWidth="9.140625" defaultRowHeight="15"/>
  <cols>
    <col min="1" max="1" width="48.7109375" style="0" customWidth="1"/>
    <col min="2" max="6" width="11.57421875" style="0" bestFit="1" customWidth="1"/>
    <col min="7" max="7" width="13.8515625" style="0" bestFit="1" customWidth="1"/>
    <col min="8" max="8" width="15.140625" style="0" bestFit="1" customWidth="1"/>
  </cols>
  <sheetData>
    <row r="1" spans="1:8" ht="15">
      <c r="A1" s="101" t="s">
        <v>698</v>
      </c>
      <c r="B1" s="1"/>
      <c r="C1" s="1"/>
      <c r="D1" s="1"/>
      <c r="E1" s="1"/>
      <c r="F1" s="1"/>
      <c r="G1" s="1"/>
      <c r="H1" s="1"/>
    </row>
    <row r="2" spans="1:8" ht="15" customHeight="1">
      <c r="A2" s="206"/>
      <c r="B2" s="207"/>
      <c r="C2" s="207"/>
      <c r="D2" s="207"/>
      <c r="E2" s="207"/>
      <c r="F2" s="207"/>
      <c r="G2" s="163" t="s">
        <v>133</v>
      </c>
      <c r="H2" s="163" t="s">
        <v>136</v>
      </c>
    </row>
    <row r="3" spans="1:8" ht="15">
      <c r="A3" s="211"/>
      <c r="B3" s="212" t="s">
        <v>9</v>
      </c>
      <c r="C3" s="212" t="s">
        <v>49</v>
      </c>
      <c r="D3" s="212" t="s">
        <v>50</v>
      </c>
      <c r="E3" s="212" t="s">
        <v>52</v>
      </c>
      <c r="F3" s="212" t="s">
        <v>51</v>
      </c>
      <c r="G3" s="163" t="s">
        <v>135</v>
      </c>
      <c r="H3" s="163" t="s">
        <v>137</v>
      </c>
    </row>
    <row r="4" spans="1:8" ht="15">
      <c r="A4" s="211"/>
      <c r="B4" s="212"/>
      <c r="C4" s="212"/>
      <c r="D4" s="212"/>
      <c r="E4" s="212"/>
      <c r="F4" s="212"/>
      <c r="G4" s="163" t="s">
        <v>134</v>
      </c>
      <c r="H4" s="163" t="s">
        <v>134</v>
      </c>
    </row>
    <row r="5" spans="1:10" ht="15">
      <c r="A5" s="23" t="s">
        <v>594</v>
      </c>
      <c r="B5" s="327">
        <v>585726</v>
      </c>
      <c r="C5" s="327">
        <v>282820</v>
      </c>
      <c r="D5" s="382">
        <v>302906</v>
      </c>
      <c r="E5" s="327">
        <v>173061</v>
      </c>
      <c r="F5" s="382">
        <v>412665</v>
      </c>
      <c r="G5" s="327">
        <v>327470</v>
      </c>
      <c r="H5" s="382">
        <v>258256</v>
      </c>
      <c r="J5" s="336"/>
    </row>
    <row r="6" spans="1:8" ht="15">
      <c r="A6" s="175"/>
      <c r="B6" s="327"/>
      <c r="C6" s="327"/>
      <c r="D6" s="327"/>
      <c r="E6" s="327"/>
      <c r="F6" s="327"/>
      <c r="G6" s="327"/>
      <c r="H6" s="327"/>
    </row>
    <row r="7" spans="1:9" ht="31.5" customHeight="1">
      <c r="A7" s="209" t="s">
        <v>400</v>
      </c>
      <c r="B7" s="327">
        <v>81956</v>
      </c>
      <c r="C7" s="327">
        <v>34625</v>
      </c>
      <c r="D7" s="382">
        <v>47332</v>
      </c>
      <c r="E7" s="327">
        <v>31829</v>
      </c>
      <c r="F7" s="382">
        <v>50127</v>
      </c>
      <c r="G7" s="327">
        <v>45293</v>
      </c>
      <c r="H7" s="382">
        <v>36663</v>
      </c>
      <c r="I7" s="336"/>
    </row>
    <row r="8" spans="1:8" ht="30.75" customHeight="1">
      <c r="A8" s="209" t="s">
        <v>401</v>
      </c>
      <c r="B8" s="387">
        <v>14489</v>
      </c>
      <c r="C8" s="387">
        <v>6084</v>
      </c>
      <c r="D8" s="382">
        <v>12514</v>
      </c>
      <c r="E8" s="387">
        <v>2668</v>
      </c>
      <c r="F8" s="387">
        <v>11821</v>
      </c>
      <c r="G8" s="387">
        <v>10906</v>
      </c>
      <c r="H8" s="387">
        <v>3583</v>
      </c>
    </row>
    <row r="9" spans="1:8" ht="31.5" customHeight="1">
      <c r="A9" s="209" t="s">
        <v>402</v>
      </c>
      <c r="B9" s="387">
        <v>151163</v>
      </c>
      <c r="C9" s="387">
        <v>77667</v>
      </c>
      <c r="D9" s="382">
        <v>135227</v>
      </c>
      <c r="E9" s="387">
        <v>41766</v>
      </c>
      <c r="F9" s="387">
        <v>109397</v>
      </c>
      <c r="G9" s="387">
        <v>78195</v>
      </c>
      <c r="H9" s="387">
        <v>72969</v>
      </c>
    </row>
    <row r="10" spans="1:10" ht="30">
      <c r="A10" s="209" t="s">
        <v>265</v>
      </c>
      <c r="B10" s="387">
        <v>23012</v>
      </c>
      <c r="C10" s="387">
        <v>10498</v>
      </c>
      <c r="D10" s="382">
        <v>19589</v>
      </c>
      <c r="E10" s="387">
        <v>12890</v>
      </c>
      <c r="F10" s="387">
        <v>10122</v>
      </c>
      <c r="G10" s="387">
        <v>7152</v>
      </c>
      <c r="H10" s="387">
        <v>15860</v>
      </c>
      <c r="J10" s="336"/>
    </row>
    <row r="11" spans="1:8" ht="32.25" customHeight="1">
      <c r="A11" s="209" t="s">
        <v>403</v>
      </c>
      <c r="B11" s="387">
        <v>269787</v>
      </c>
      <c r="C11" s="387">
        <v>134560</v>
      </c>
      <c r="D11" s="382">
        <v>6261</v>
      </c>
      <c r="E11" s="387">
        <v>50388</v>
      </c>
      <c r="F11" s="387">
        <v>219399</v>
      </c>
      <c r="G11" s="387">
        <v>179176</v>
      </c>
      <c r="H11" s="387">
        <v>90611</v>
      </c>
    </row>
    <row r="12" spans="1:8" ht="31.5" customHeight="1">
      <c r="A12" s="209" t="s">
        <v>266</v>
      </c>
      <c r="B12" s="387">
        <v>34965</v>
      </c>
      <c r="C12" s="387">
        <v>15376</v>
      </c>
      <c r="D12" s="382">
        <v>82</v>
      </c>
      <c r="E12" s="387">
        <v>25647</v>
      </c>
      <c r="F12" s="387">
        <v>9318</v>
      </c>
      <c r="G12" s="387">
        <v>4967</v>
      </c>
      <c r="H12" s="387">
        <v>29997</v>
      </c>
    </row>
    <row r="13" spans="1:8" ht="30">
      <c r="A13" s="209" t="s">
        <v>404</v>
      </c>
      <c r="B13" s="387">
        <v>10121</v>
      </c>
      <c r="C13" s="387">
        <v>3860</v>
      </c>
      <c r="D13" s="382">
        <v>302906</v>
      </c>
      <c r="E13" s="387">
        <v>7686</v>
      </c>
      <c r="F13" s="387">
        <v>2435</v>
      </c>
      <c r="G13" s="387">
        <v>1782</v>
      </c>
      <c r="H13" s="387">
        <v>8339</v>
      </c>
    </row>
    <row r="14" spans="1:8" ht="15">
      <c r="A14" s="210" t="s">
        <v>405</v>
      </c>
      <c r="B14" s="387">
        <v>234</v>
      </c>
      <c r="C14" s="387">
        <v>151</v>
      </c>
      <c r="D14" s="382">
        <v>0</v>
      </c>
      <c r="E14" s="387">
        <v>187</v>
      </c>
      <c r="F14" s="387">
        <v>47</v>
      </c>
      <c r="G14" s="387">
        <v>0</v>
      </c>
      <c r="H14" s="387">
        <v>234</v>
      </c>
    </row>
    <row r="15" spans="1:8" ht="6" customHeight="1">
      <c r="A15" s="10"/>
      <c r="B15" s="10"/>
      <c r="C15" s="10"/>
      <c r="D15" s="10"/>
      <c r="E15" s="10"/>
      <c r="F15" s="10"/>
      <c r="G15" s="10"/>
      <c r="H15" s="10"/>
    </row>
    <row r="16" spans="1:8" ht="15">
      <c r="A16" s="452" t="s">
        <v>471</v>
      </c>
      <c r="B16" s="453"/>
      <c r="C16" s="453"/>
      <c r="D16" s="453"/>
      <c r="E16" s="453"/>
      <c r="F16" s="453"/>
      <c r="G16" s="453"/>
      <c r="H16" s="453"/>
    </row>
    <row r="17" spans="1:8" ht="15">
      <c r="A17" s="453"/>
      <c r="B17" s="453"/>
      <c r="C17" s="453"/>
      <c r="D17" s="453"/>
      <c r="E17" s="453"/>
      <c r="F17" s="453"/>
      <c r="G17" s="453"/>
      <c r="H17" s="453"/>
    </row>
    <row r="18" spans="1:8" ht="6" customHeight="1">
      <c r="A18" s="2"/>
      <c r="B18" s="2"/>
      <c r="C18" s="2"/>
      <c r="D18" s="2"/>
      <c r="E18" s="2"/>
      <c r="F18" s="2"/>
      <c r="G18" s="2"/>
      <c r="H18" s="2"/>
    </row>
    <row r="19" spans="1:8" ht="15">
      <c r="A19" s="81" t="s">
        <v>699</v>
      </c>
      <c r="B19" s="178"/>
      <c r="C19" s="178"/>
      <c r="D19" s="178"/>
      <c r="E19" s="178"/>
      <c r="F19" s="178"/>
      <c r="G19" s="178"/>
      <c r="H19" s="178"/>
    </row>
    <row r="20" spans="1:8" ht="15" customHeight="1">
      <c r="A20" s="206"/>
      <c r="B20" s="207"/>
      <c r="C20" s="207"/>
      <c r="D20" s="207"/>
      <c r="E20" s="207"/>
      <c r="F20" s="207"/>
      <c r="G20" s="163" t="s">
        <v>133</v>
      </c>
      <c r="H20" s="163" t="s">
        <v>136</v>
      </c>
    </row>
    <row r="21" spans="1:8" ht="15">
      <c r="A21" s="206"/>
      <c r="B21" s="207" t="s">
        <v>9</v>
      </c>
      <c r="C21" s="207" t="s">
        <v>49</v>
      </c>
      <c r="D21" s="207" t="s">
        <v>50</v>
      </c>
      <c r="E21" s="207" t="s">
        <v>52</v>
      </c>
      <c r="F21" s="207" t="s">
        <v>51</v>
      </c>
      <c r="G21" s="163" t="s">
        <v>135</v>
      </c>
      <c r="H21" s="163" t="s">
        <v>137</v>
      </c>
    </row>
    <row r="22" spans="1:8" ht="15">
      <c r="A22" s="206"/>
      <c r="B22" s="207"/>
      <c r="C22" s="207"/>
      <c r="D22" s="207"/>
      <c r="E22" s="207"/>
      <c r="F22" s="207"/>
      <c r="G22" s="163" t="s">
        <v>134</v>
      </c>
      <c r="H22" s="163" t="s">
        <v>134</v>
      </c>
    </row>
    <row r="23" spans="1:8" ht="15">
      <c r="A23" s="143" t="s">
        <v>470</v>
      </c>
      <c r="B23" s="14">
        <v>585726</v>
      </c>
      <c r="C23" s="14">
        <v>282820</v>
      </c>
      <c r="D23" s="14">
        <v>302906</v>
      </c>
      <c r="E23" s="14">
        <v>173061</v>
      </c>
      <c r="F23" s="14">
        <v>412665</v>
      </c>
      <c r="G23" s="14">
        <v>327470</v>
      </c>
      <c r="H23" s="14">
        <v>258256</v>
      </c>
    </row>
    <row r="24" spans="1:8" ht="15">
      <c r="A24" s="178"/>
      <c r="B24" s="265"/>
      <c r="C24" s="265"/>
      <c r="D24" s="265"/>
      <c r="E24" s="265"/>
      <c r="F24" s="265"/>
      <c r="G24" s="265"/>
      <c r="H24" s="265"/>
    </row>
    <row r="25" spans="1:8" ht="15">
      <c r="A25" s="379" t="s">
        <v>720</v>
      </c>
      <c r="B25" s="14">
        <v>240652</v>
      </c>
      <c r="C25" s="14">
        <v>121845</v>
      </c>
      <c r="D25" s="14">
        <v>118807</v>
      </c>
      <c r="E25" s="14">
        <v>49747</v>
      </c>
      <c r="F25" s="14">
        <v>190905</v>
      </c>
      <c r="G25" s="14">
        <v>145542</v>
      </c>
      <c r="H25" s="14">
        <v>95110</v>
      </c>
    </row>
    <row r="26" spans="1:8" ht="15">
      <c r="A26" s="379" t="s">
        <v>721</v>
      </c>
      <c r="B26" s="14">
        <v>150887</v>
      </c>
      <c r="C26" s="14">
        <v>74031</v>
      </c>
      <c r="D26" s="14">
        <v>76856</v>
      </c>
      <c r="E26" s="14">
        <v>37266</v>
      </c>
      <c r="F26" s="14">
        <v>113621</v>
      </c>
      <c r="G26" s="14">
        <v>91372</v>
      </c>
      <c r="H26" s="14">
        <v>59514</v>
      </c>
    </row>
    <row r="27" spans="1:8" ht="15">
      <c r="A27" s="379" t="s">
        <v>722</v>
      </c>
      <c r="B27" s="14">
        <v>76623</v>
      </c>
      <c r="C27" s="14">
        <v>37576</v>
      </c>
      <c r="D27" s="14">
        <v>39047</v>
      </c>
      <c r="E27" s="14">
        <v>27898</v>
      </c>
      <c r="F27" s="14">
        <v>48725</v>
      </c>
      <c r="G27" s="14">
        <v>37758</v>
      </c>
      <c r="H27" s="14">
        <v>38866</v>
      </c>
    </row>
    <row r="28" spans="1:8" ht="15">
      <c r="A28" s="379" t="s">
        <v>723</v>
      </c>
      <c r="B28" s="14">
        <v>63138</v>
      </c>
      <c r="C28" s="14">
        <v>29383</v>
      </c>
      <c r="D28" s="14">
        <v>33755</v>
      </c>
      <c r="E28" s="14">
        <v>29902</v>
      </c>
      <c r="F28" s="14">
        <v>33236</v>
      </c>
      <c r="G28" s="14">
        <v>29590</v>
      </c>
      <c r="H28" s="14">
        <v>33548</v>
      </c>
    </row>
    <row r="29" spans="1:8" ht="15">
      <c r="A29" s="379" t="s">
        <v>724</v>
      </c>
      <c r="B29" s="14">
        <v>54426</v>
      </c>
      <c r="C29" s="14">
        <v>19985</v>
      </c>
      <c r="D29" s="14">
        <v>34441</v>
      </c>
      <c r="E29" s="14">
        <v>28248</v>
      </c>
      <c r="F29" s="14">
        <v>26178</v>
      </c>
      <c r="G29" s="14">
        <v>23208</v>
      </c>
      <c r="H29" s="14">
        <v>31218</v>
      </c>
    </row>
    <row r="30" spans="1:8" ht="15">
      <c r="A30" s="2"/>
      <c r="B30" s="2"/>
      <c r="C30" s="2"/>
      <c r="D30" s="2"/>
      <c r="E30" s="2"/>
      <c r="F30" s="2"/>
      <c r="G30" s="2"/>
      <c r="H30" s="2"/>
    </row>
    <row r="34" ht="15">
      <c r="C34" s="301"/>
    </row>
    <row r="35" spans="2:8" ht="15">
      <c r="B35" s="75"/>
      <c r="C35" s="75"/>
      <c r="D35" s="337"/>
      <c r="E35" s="75"/>
      <c r="F35" s="75"/>
      <c r="G35" s="75"/>
      <c r="H35" s="75"/>
    </row>
    <row r="36" spans="2:11" ht="15">
      <c r="B36" s="75"/>
      <c r="C36" s="75"/>
      <c r="D36" s="75"/>
      <c r="E36" s="75"/>
      <c r="F36" s="75"/>
      <c r="G36" s="75"/>
      <c r="H36" s="75"/>
      <c r="K36" s="75"/>
    </row>
    <row r="37" spans="2:11" ht="15">
      <c r="B37" s="75"/>
      <c r="C37" s="75"/>
      <c r="D37" s="75"/>
      <c r="E37" s="75"/>
      <c r="F37" s="75"/>
      <c r="G37" s="75"/>
      <c r="H37" s="75"/>
      <c r="K37" s="75"/>
    </row>
    <row r="38" spans="2:11" ht="15">
      <c r="B38" s="75"/>
      <c r="C38" s="75"/>
      <c r="D38" s="75"/>
      <c r="E38" s="75"/>
      <c r="F38" s="75"/>
      <c r="G38" s="75"/>
      <c r="H38" s="75"/>
      <c r="K38" s="75"/>
    </row>
    <row r="39" spans="2:11" ht="15">
      <c r="B39" s="75"/>
      <c r="C39" s="75"/>
      <c r="D39" s="75"/>
      <c r="E39" s="75"/>
      <c r="F39" s="75"/>
      <c r="G39" s="75"/>
      <c r="H39" s="75"/>
      <c r="K39" s="75"/>
    </row>
    <row r="40" spans="2:11" ht="15">
      <c r="B40" s="75"/>
      <c r="C40" s="75"/>
      <c r="D40" s="75"/>
      <c r="E40" s="75"/>
      <c r="F40" s="75"/>
      <c r="G40" s="75"/>
      <c r="H40" s="75"/>
      <c r="K40" s="75"/>
    </row>
    <row r="41" spans="2:11" ht="15">
      <c r="B41" s="75"/>
      <c r="C41" s="75"/>
      <c r="D41" s="75"/>
      <c r="E41" s="75"/>
      <c r="F41" s="75"/>
      <c r="G41" s="75"/>
      <c r="H41" s="75"/>
      <c r="K41" s="75"/>
    </row>
    <row r="42" spans="2:11" ht="15">
      <c r="B42" s="75"/>
      <c r="C42" s="75"/>
      <c r="D42" s="75"/>
      <c r="E42" s="75"/>
      <c r="F42" s="75"/>
      <c r="G42" s="75"/>
      <c r="H42" s="75"/>
      <c r="K42" s="75"/>
    </row>
    <row r="43" spans="2:11" ht="15">
      <c r="B43" s="75"/>
      <c r="D43" s="75"/>
      <c r="F43" s="75"/>
      <c r="G43" s="75"/>
      <c r="K43" s="75"/>
    </row>
    <row r="45" ht="15">
      <c r="K45" s="75"/>
    </row>
  </sheetData>
  <sheetProtection/>
  <mergeCells count="1">
    <mergeCell ref="A16:H17"/>
  </mergeCells>
  <printOptions/>
  <pageMargins left="0.7" right="0.7" top="0.75" bottom="0.75" header="0.3" footer="0.3"/>
  <pageSetup horizontalDpi="600" verticalDpi="600" orientation="landscape" scale="8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70C0"/>
  </sheetPr>
  <dimension ref="A1:L53"/>
  <sheetViews>
    <sheetView view="pageBreakPreview" zoomScaleSheetLayoutView="100" zoomScalePageLayoutView="0" workbookViewId="0" topLeftCell="A1">
      <selection activeCell="H18" sqref="H18"/>
    </sheetView>
  </sheetViews>
  <sheetFormatPr defaultColWidth="9.140625" defaultRowHeight="15"/>
  <cols>
    <col min="1" max="1" width="53.8515625" style="0" customWidth="1"/>
    <col min="2" max="2" width="12.57421875" style="0" customWidth="1"/>
    <col min="3" max="6" width="13.7109375" style="0" bestFit="1" customWidth="1"/>
  </cols>
  <sheetData>
    <row r="1" ht="15.75">
      <c r="A1" s="192" t="s">
        <v>472</v>
      </c>
    </row>
    <row r="2" spans="1:6" ht="15">
      <c r="A2" s="77" t="s">
        <v>454</v>
      </c>
      <c r="B2" s="77" t="s">
        <v>9</v>
      </c>
      <c r="C2" s="77" t="s">
        <v>49</v>
      </c>
      <c r="D2" s="77" t="s">
        <v>50</v>
      </c>
      <c r="E2" s="77" t="s">
        <v>52</v>
      </c>
      <c r="F2" s="77" t="s">
        <v>51</v>
      </c>
    </row>
    <row r="4" spans="1:8" ht="15">
      <c r="A4" s="22" t="s">
        <v>9</v>
      </c>
      <c r="B4" s="123">
        <v>838906</v>
      </c>
      <c r="C4" s="123">
        <v>436354</v>
      </c>
      <c r="D4" s="123">
        <v>402552</v>
      </c>
      <c r="E4" s="123">
        <v>104734</v>
      </c>
      <c r="F4" s="123">
        <v>734173</v>
      </c>
      <c r="H4" s="357"/>
    </row>
    <row r="5" spans="1:12" ht="15">
      <c r="A5" t="s">
        <v>287</v>
      </c>
      <c r="B5" s="75">
        <v>192987</v>
      </c>
      <c r="C5" s="75">
        <v>101076</v>
      </c>
      <c r="D5" s="357">
        <v>91910</v>
      </c>
      <c r="E5" s="75">
        <v>21706</v>
      </c>
      <c r="F5" s="357">
        <v>171281</v>
      </c>
      <c r="G5" s="75"/>
      <c r="H5" s="339"/>
      <c r="I5" s="339"/>
      <c r="J5" s="339"/>
      <c r="K5" s="339"/>
      <c r="L5" s="339"/>
    </row>
    <row r="6" spans="1:12" ht="15">
      <c r="A6" t="s">
        <v>288</v>
      </c>
      <c r="B6" s="357">
        <v>293450</v>
      </c>
      <c r="C6" s="357">
        <v>155561</v>
      </c>
      <c r="D6" s="357">
        <v>137888</v>
      </c>
      <c r="E6" s="357">
        <v>40353</v>
      </c>
      <c r="F6" s="357">
        <v>253096</v>
      </c>
      <c r="G6" s="75"/>
      <c r="H6" s="339"/>
      <c r="I6" s="339"/>
      <c r="J6" s="339"/>
      <c r="K6" s="339"/>
      <c r="L6" s="339"/>
    </row>
    <row r="7" spans="1:12" ht="15">
      <c r="A7" t="s">
        <v>289</v>
      </c>
      <c r="B7" s="357">
        <v>284728</v>
      </c>
      <c r="C7" s="357">
        <v>139647</v>
      </c>
      <c r="D7" s="357">
        <v>145080</v>
      </c>
      <c r="E7" s="357">
        <v>35534</v>
      </c>
      <c r="F7" s="357">
        <v>249194</v>
      </c>
      <c r="G7" s="75"/>
      <c r="H7" s="339"/>
      <c r="I7" s="339"/>
      <c r="J7" s="339"/>
      <c r="K7" s="339"/>
      <c r="L7" s="339"/>
    </row>
    <row r="8" spans="1:12" ht="15">
      <c r="A8" t="s">
        <v>290</v>
      </c>
      <c r="B8" s="357">
        <v>60044</v>
      </c>
      <c r="C8" s="357">
        <v>33666</v>
      </c>
      <c r="D8" s="357">
        <v>26378</v>
      </c>
      <c r="E8" s="357">
        <v>5971</v>
      </c>
      <c r="F8" s="357">
        <v>54073</v>
      </c>
      <c r="G8" s="75"/>
      <c r="H8" s="339"/>
      <c r="I8" s="339"/>
      <c r="J8" s="339"/>
      <c r="K8" s="339"/>
      <c r="L8" s="339"/>
    </row>
    <row r="9" spans="1:12" ht="15">
      <c r="A9" t="s">
        <v>394</v>
      </c>
      <c r="B9" s="357">
        <v>7699</v>
      </c>
      <c r="C9" s="357">
        <v>6403</v>
      </c>
      <c r="D9" s="357">
        <v>1296</v>
      </c>
      <c r="E9" s="357">
        <v>1170</v>
      </c>
      <c r="F9" s="357">
        <v>6529</v>
      </c>
      <c r="G9" s="75"/>
      <c r="H9" s="339"/>
      <c r="I9" s="339"/>
      <c r="J9" s="339"/>
      <c r="K9" s="339"/>
      <c r="L9" s="339"/>
    </row>
    <row r="10" spans="1:12" ht="6.75" customHeight="1">
      <c r="A10" s="77"/>
      <c r="B10" s="77"/>
      <c r="C10" s="77"/>
      <c r="D10" s="77"/>
      <c r="E10" s="77"/>
      <c r="F10" s="77"/>
      <c r="G10" s="75"/>
      <c r="H10" s="339"/>
      <c r="I10" s="339"/>
      <c r="J10" s="339"/>
      <c r="K10" s="339"/>
      <c r="L10" s="339"/>
    </row>
    <row r="11" ht="15.75">
      <c r="A11" s="192" t="s">
        <v>473</v>
      </c>
    </row>
    <row r="12" spans="1:6" ht="15">
      <c r="A12" s="77" t="s">
        <v>455</v>
      </c>
      <c r="B12" s="77" t="s">
        <v>9</v>
      </c>
      <c r="C12" s="77" t="s">
        <v>49</v>
      </c>
      <c r="D12" s="77" t="s">
        <v>50</v>
      </c>
      <c r="E12" s="77" t="s">
        <v>52</v>
      </c>
      <c r="F12" s="77" t="s">
        <v>51</v>
      </c>
    </row>
    <row r="13" spans="1:6" ht="15">
      <c r="A13" t="s">
        <v>9</v>
      </c>
      <c r="B13" s="403">
        <v>838906</v>
      </c>
      <c r="C13" s="403">
        <v>436354</v>
      </c>
      <c r="D13" s="403">
        <v>402552</v>
      </c>
      <c r="E13" s="403">
        <v>104734</v>
      </c>
      <c r="F13" s="403">
        <v>734173</v>
      </c>
    </row>
    <row r="14" spans="2:6" ht="15">
      <c r="B14" s="327" t="s">
        <v>432</v>
      </c>
      <c r="C14" s="327" t="s">
        <v>432</v>
      </c>
      <c r="D14" s="327" t="s">
        <v>432</v>
      </c>
      <c r="E14" s="327" t="s">
        <v>432</v>
      </c>
      <c r="F14" s="327" t="s">
        <v>432</v>
      </c>
    </row>
    <row r="15" spans="1:6" ht="15">
      <c r="A15" t="s">
        <v>25</v>
      </c>
      <c r="B15" s="327">
        <v>451458</v>
      </c>
      <c r="C15" s="327">
        <v>194500</v>
      </c>
      <c r="D15" s="382">
        <v>256958</v>
      </c>
      <c r="E15" s="327">
        <v>16067</v>
      </c>
      <c r="F15" s="382">
        <v>435391</v>
      </c>
    </row>
    <row r="16" spans="1:6" ht="15">
      <c r="A16" t="s">
        <v>28</v>
      </c>
      <c r="B16" s="387">
        <v>14613</v>
      </c>
      <c r="C16" s="387">
        <v>12146</v>
      </c>
      <c r="D16" s="387">
        <v>2467</v>
      </c>
      <c r="E16" s="387">
        <v>1038</v>
      </c>
      <c r="F16" s="387">
        <v>13575</v>
      </c>
    </row>
    <row r="17" spans="1:6" ht="15">
      <c r="A17" t="s">
        <v>26</v>
      </c>
      <c r="B17" s="387">
        <v>49891</v>
      </c>
      <c r="C17" s="387">
        <v>24926</v>
      </c>
      <c r="D17" s="387">
        <v>24965</v>
      </c>
      <c r="E17" s="387">
        <v>8713</v>
      </c>
      <c r="F17" s="387">
        <v>41179</v>
      </c>
    </row>
    <row r="18" spans="1:6" ht="15">
      <c r="A18" t="s">
        <v>29</v>
      </c>
      <c r="B18" s="387">
        <v>1115</v>
      </c>
      <c r="C18" s="387">
        <v>1115</v>
      </c>
      <c r="D18" s="387">
        <v>0</v>
      </c>
      <c r="E18" s="387">
        <v>402</v>
      </c>
      <c r="F18" s="387">
        <v>713</v>
      </c>
    </row>
    <row r="19" spans="1:6" ht="15">
      <c r="A19" t="s">
        <v>30</v>
      </c>
      <c r="B19" s="387">
        <v>3126</v>
      </c>
      <c r="C19" s="387">
        <v>2072</v>
      </c>
      <c r="D19" s="387">
        <v>1054</v>
      </c>
      <c r="E19" s="387">
        <v>448</v>
      </c>
      <c r="F19" s="387">
        <v>2678</v>
      </c>
    </row>
    <row r="20" spans="1:6" ht="15">
      <c r="A20" t="s">
        <v>31</v>
      </c>
      <c r="B20" s="387">
        <v>93252</v>
      </c>
      <c r="C20" s="387">
        <v>81921</v>
      </c>
      <c r="D20" s="387">
        <v>11331</v>
      </c>
      <c r="E20" s="387">
        <v>18175</v>
      </c>
      <c r="F20" s="387">
        <v>75077</v>
      </c>
    </row>
    <row r="21" spans="1:6" ht="15">
      <c r="A21" t="s">
        <v>32</v>
      </c>
      <c r="B21" s="387">
        <v>130771</v>
      </c>
      <c r="C21" s="387">
        <v>55409</v>
      </c>
      <c r="D21" s="387">
        <v>75362</v>
      </c>
      <c r="E21" s="387">
        <v>24891</v>
      </c>
      <c r="F21" s="387">
        <v>105880</v>
      </c>
    </row>
    <row r="22" spans="1:6" ht="15">
      <c r="A22" t="s">
        <v>33</v>
      </c>
      <c r="B22" s="387">
        <v>25201</v>
      </c>
      <c r="C22" s="387">
        <v>24786</v>
      </c>
      <c r="D22" s="387">
        <v>415</v>
      </c>
      <c r="E22" s="387">
        <v>6817</v>
      </c>
      <c r="F22" s="387">
        <v>18383</v>
      </c>
    </row>
    <row r="23" spans="1:6" ht="15">
      <c r="A23" t="s">
        <v>34</v>
      </c>
      <c r="B23" s="387">
        <v>8627</v>
      </c>
      <c r="C23" s="387">
        <v>5302</v>
      </c>
      <c r="D23" s="387">
        <v>3324</v>
      </c>
      <c r="E23" s="387">
        <v>2261</v>
      </c>
      <c r="F23" s="387">
        <v>6365</v>
      </c>
    </row>
    <row r="24" spans="1:6" ht="15">
      <c r="A24" t="s">
        <v>35</v>
      </c>
      <c r="B24" s="387">
        <v>1979</v>
      </c>
      <c r="C24" s="387">
        <v>1704</v>
      </c>
      <c r="D24" s="387">
        <v>275</v>
      </c>
      <c r="E24" s="387">
        <v>1660</v>
      </c>
      <c r="F24" s="387">
        <v>319</v>
      </c>
    </row>
    <row r="25" spans="1:6" ht="15">
      <c r="A25" t="s">
        <v>36</v>
      </c>
      <c r="B25" s="387">
        <v>903</v>
      </c>
      <c r="C25" s="387">
        <v>527</v>
      </c>
      <c r="D25" s="387">
        <v>376</v>
      </c>
      <c r="E25" s="387">
        <v>688</v>
      </c>
      <c r="F25" s="387">
        <v>215</v>
      </c>
    </row>
    <row r="26" spans="1:6" ht="15">
      <c r="A26" t="s">
        <v>0</v>
      </c>
      <c r="B26" s="387">
        <v>1256</v>
      </c>
      <c r="C26" s="387">
        <v>594</v>
      </c>
      <c r="D26" s="387">
        <v>662</v>
      </c>
      <c r="E26" s="387">
        <v>1256</v>
      </c>
      <c r="F26" s="387">
        <v>0</v>
      </c>
    </row>
    <row r="27" spans="1:6" ht="15">
      <c r="A27" t="s">
        <v>1</v>
      </c>
      <c r="B27" s="387">
        <v>3918</v>
      </c>
      <c r="C27" s="387">
        <v>3139</v>
      </c>
      <c r="D27" s="387">
        <v>779</v>
      </c>
      <c r="E27" s="387">
        <v>2093</v>
      </c>
      <c r="F27" s="387">
        <v>1825</v>
      </c>
    </row>
    <row r="28" spans="1:6" ht="15">
      <c r="A28" t="s">
        <v>2</v>
      </c>
      <c r="B28" s="387">
        <v>1773</v>
      </c>
      <c r="C28" s="387">
        <v>963</v>
      </c>
      <c r="D28" s="387">
        <v>809</v>
      </c>
      <c r="E28" s="387">
        <v>988</v>
      </c>
      <c r="F28" s="387">
        <v>784</v>
      </c>
    </row>
    <row r="29" spans="1:6" ht="15">
      <c r="A29" t="s">
        <v>3</v>
      </c>
      <c r="B29" s="387">
        <v>2440</v>
      </c>
      <c r="C29" s="387">
        <v>1471</v>
      </c>
      <c r="D29" s="387">
        <v>969</v>
      </c>
      <c r="E29" s="387">
        <v>168</v>
      </c>
      <c r="F29" s="387">
        <v>2272</v>
      </c>
    </row>
    <row r="30" spans="1:6" ht="15">
      <c r="A30" t="s">
        <v>4</v>
      </c>
      <c r="B30" s="387">
        <v>8307</v>
      </c>
      <c r="C30" s="387">
        <v>4679</v>
      </c>
      <c r="D30" s="387">
        <v>3628</v>
      </c>
      <c r="E30" s="387">
        <v>3692</v>
      </c>
      <c r="F30" s="387">
        <v>4614</v>
      </c>
    </row>
    <row r="31" spans="1:6" ht="15">
      <c r="A31" t="s">
        <v>5</v>
      </c>
      <c r="B31" s="387">
        <v>2876</v>
      </c>
      <c r="C31" s="387">
        <v>1459</v>
      </c>
      <c r="D31" s="387">
        <v>1417</v>
      </c>
      <c r="E31" s="387">
        <v>1796</v>
      </c>
      <c r="F31" s="387">
        <v>1081</v>
      </c>
    </row>
    <row r="32" spans="1:6" ht="15">
      <c r="A32" t="s">
        <v>6</v>
      </c>
      <c r="B32" s="387">
        <v>5321</v>
      </c>
      <c r="C32" s="387">
        <v>2479</v>
      </c>
      <c r="D32" s="387">
        <v>2841</v>
      </c>
      <c r="E32" s="387">
        <v>2816</v>
      </c>
      <c r="F32" s="387">
        <v>2505</v>
      </c>
    </row>
    <row r="33" spans="1:6" ht="15">
      <c r="A33" t="s">
        <v>7</v>
      </c>
      <c r="B33" s="387">
        <v>17581</v>
      </c>
      <c r="C33" s="387">
        <v>8825</v>
      </c>
      <c r="D33" s="387">
        <v>8756</v>
      </c>
      <c r="E33" s="387">
        <v>3386</v>
      </c>
      <c r="F33" s="387">
        <v>14196</v>
      </c>
    </row>
    <row r="34" spans="1:6" ht="15">
      <c r="A34" t="s">
        <v>8</v>
      </c>
      <c r="B34" s="387">
        <v>13349</v>
      </c>
      <c r="C34" s="387">
        <v>7399</v>
      </c>
      <c r="D34" s="387">
        <v>5950</v>
      </c>
      <c r="E34" s="387">
        <v>7214</v>
      </c>
      <c r="F34" s="387">
        <v>6134</v>
      </c>
    </row>
    <row r="35" spans="1:6" ht="15">
      <c r="A35" s="77"/>
      <c r="B35" s="397"/>
      <c r="C35" s="397"/>
      <c r="D35" s="397"/>
      <c r="E35" s="397"/>
      <c r="F35" s="397"/>
    </row>
    <row r="43" spans="2:4" ht="15">
      <c r="B43" s="75"/>
      <c r="C43" s="75"/>
      <c r="D43" s="75"/>
    </row>
    <row r="44" spans="3:4" ht="15">
      <c r="C44" s="75"/>
      <c r="D44" s="75"/>
    </row>
    <row r="45" spans="2:4" ht="15">
      <c r="B45" s="75"/>
      <c r="C45" s="75"/>
      <c r="D45" s="75"/>
    </row>
    <row r="47" spans="2:4" ht="15">
      <c r="B47" s="75"/>
      <c r="C47" s="75"/>
      <c r="D47" s="75"/>
    </row>
    <row r="48" spans="2:4" ht="15">
      <c r="B48" s="75"/>
      <c r="C48" s="75"/>
      <c r="D48" s="75"/>
    </row>
    <row r="49" spans="2:4" ht="15">
      <c r="B49" s="75"/>
      <c r="C49" s="75"/>
      <c r="D49" s="75"/>
    </row>
    <row r="50" spans="2:4" ht="15">
      <c r="B50" s="75"/>
      <c r="C50" s="75"/>
      <c r="D50" s="75"/>
    </row>
    <row r="51" ht="15">
      <c r="D51" s="75"/>
    </row>
    <row r="53" spans="2:4" ht="15">
      <c r="B53" s="75"/>
      <c r="C53" s="75"/>
      <c r="D53" s="7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70C0"/>
  </sheetPr>
  <dimension ref="A1:J46"/>
  <sheetViews>
    <sheetView view="pageBreakPreview" zoomScaleSheetLayoutView="100" zoomScalePageLayoutView="0" workbookViewId="0" topLeftCell="A1">
      <selection activeCell="F52" sqref="F52"/>
    </sheetView>
  </sheetViews>
  <sheetFormatPr defaultColWidth="9.140625" defaultRowHeight="15"/>
  <cols>
    <col min="1" max="1" width="49.8515625" style="0" customWidth="1"/>
    <col min="2" max="6" width="10.421875" style="0" customWidth="1"/>
    <col min="7" max="7" width="13.7109375" style="0" bestFit="1" customWidth="1"/>
    <col min="8" max="8" width="15.00390625" style="0" bestFit="1" customWidth="1"/>
  </cols>
  <sheetData>
    <row r="1" spans="1:8" ht="15.75">
      <c r="A1" s="176" t="s">
        <v>700</v>
      </c>
      <c r="B1" s="1"/>
      <c r="C1" s="1"/>
      <c r="D1" s="1"/>
      <c r="E1" s="1"/>
      <c r="F1" s="1"/>
      <c r="G1" s="1"/>
      <c r="H1" s="1"/>
    </row>
    <row r="2" spans="1:8" ht="15">
      <c r="A2" s="206"/>
      <c r="B2" s="207"/>
      <c r="C2" s="207"/>
      <c r="D2" s="207"/>
      <c r="E2" s="207"/>
      <c r="F2" s="207"/>
      <c r="G2" s="163" t="s">
        <v>133</v>
      </c>
      <c r="H2" s="163" t="s">
        <v>136</v>
      </c>
    </row>
    <row r="3" spans="1:8" ht="15">
      <c r="A3" s="206"/>
      <c r="B3" s="207" t="s">
        <v>9</v>
      </c>
      <c r="C3" s="207" t="s">
        <v>49</v>
      </c>
      <c r="D3" s="207" t="s">
        <v>50</v>
      </c>
      <c r="E3" s="207" t="s">
        <v>52</v>
      </c>
      <c r="F3" s="207" t="s">
        <v>51</v>
      </c>
      <c r="G3" s="163" t="s">
        <v>135</v>
      </c>
      <c r="H3" s="163" t="s">
        <v>137</v>
      </c>
    </row>
    <row r="4" spans="1:8" ht="15">
      <c r="A4" s="206"/>
      <c r="B4" s="207"/>
      <c r="C4" s="207"/>
      <c r="D4" s="207"/>
      <c r="E4" s="207"/>
      <c r="F4" s="207"/>
      <c r="G4" s="163" t="s">
        <v>134</v>
      </c>
      <c r="H4" s="163" t="s">
        <v>134</v>
      </c>
    </row>
    <row r="5" spans="1:8" ht="15">
      <c r="A5" s="81" t="s">
        <v>476</v>
      </c>
      <c r="B5" s="14">
        <v>3212062</v>
      </c>
      <c r="C5" s="14">
        <v>1195515</v>
      </c>
      <c r="D5" s="14">
        <v>2016547</v>
      </c>
      <c r="E5" s="14">
        <v>520381</v>
      </c>
      <c r="F5" s="14">
        <v>2691681</v>
      </c>
      <c r="G5" s="14">
        <v>1691727</v>
      </c>
      <c r="H5" s="14">
        <v>1520335</v>
      </c>
    </row>
    <row r="6" spans="1:8" ht="15">
      <c r="A6" s="178"/>
      <c r="B6" s="132"/>
      <c r="C6" s="132"/>
      <c r="D6" s="132"/>
      <c r="E6" s="132"/>
      <c r="F6" s="132"/>
      <c r="G6" s="132"/>
      <c r="H6" s="132"/>
    </row>
    <row r="7" spans="1:10" ht="15">
      <c r="A7" s="178" t="s">
        <v>449</v>
      </c>
      <c r="B7" s="14">
        <v>16585</v>
      </c>
      <c r="C7" s="14">
        <v>4994</v>
      </c>
      <c r="D7" s="14">
        <v>11591</v>
      </c>
      <c r="E7" s="14">
        <v>2468</v>
      </c>
      <c r="F7" s="14">
        <v>14116</v>
      </c>
      <c r="G7" s="14">
        <v>11353</v>
      </c>
      <c r="H7" s="14">
        <v>5231</v>
      </c>
      <c r="J7" s="340"/>
    </row>
    <row r="8" spans="1:8" ht="15">
      <c r="A8" s="178" t="s">
        <v>448</v>
      </c>
      <c r="B8" s="14">
        <v>1437343</v>
      </c>
      <c r="C8" s="14">
        <v>504691</v>
      </c>
      <c r="D8" s="14">
        <v>932652</v>
      </c>
      <c r="E8" s="14">
        <v>208492</v>
      </c>
      <c r="F8" s="14">
        <v>1228851</v>
      </c>
      <c r="G8" s="14">
        <v>1007375</v>
      </c>
      <c r="H8" s="14">
        <v>429969</v>
      </c>
    </row>
    <row r="9" spans="1:8" ht="15">
      <c r="A9" s="178" t="s">
        <v>450</v>
      </c>
      <c r="B9" s="14">
        <v>139421</v>
      </c>
      <c r="C9" s="14">
        <v>48039</v>
      </c>
      <c r="D9" s="14">
        <v>91382</v>
      </c>
      <c r="E9" s="14">
        <v>20126</v>
      </c>
      <c r="F9" s="14">
        <v>119295</v>
      </c>
      <c r="G9" s="14">
        <v>73170</v>
      </c>
      <c r="H9" s="14">
        <v>66251</v>
      </c>
    </row>
    <row r="10" spans="1:8" ht="15">
      <c r="A10" s="178" t="s">
        <v>451</v>
      </c>
      <c r="B10" s="14">
        <v>1618713</v>
      </c>
      <c r="C10" s="14">
        <v>637791</v>
      </c>
      <c r="D10" s="14">
        <v>980922</v>
      </c>
      <c r="E10" s="14">
        <v>289294</v>
      </c>
      <c r="F10" s="14">
        <v>1329419</v>
      </c>
      <c r="G10" s="14">
        <v>599829</v>
      </c>
      <c r="H10" s="14">
        <v>1018884</v>
      </c>
    </row>
    <row r="11" spans="1:8" ht="7.5" customHeight="1">
      <c r="A11" s="2"/>
      <c r="B11" s="2"/>
      <c r="C11" s="2"/>
      <c r="D11" s="2"/>
      <c r="E11" s="2"/>
      <c r="F11" s="2"/>
      <c r="G11" s="2"/>
      <c r="H11" s="2"/>
    </row>
    <row r="12" spans="1:8" ht="15.75">
      <c r="A12" s="145" t="s">
        <v>701</v>
      </c>
      <c r="B12" s="178"/>
      <c r="C12" s="178"/>
      <c r="D12" s="178"/>
      <c r="E12" s="178"/>
      <c r="F12" s="178"/>
      <c r="G12" s="178"/>
      <c r="H12" s="178"/>
    </row>
    <row r="13" spans="1:8" ht="15" customHeight="1">
      <c r="A13" s="206"/>
      <c r="B13" s="212"/>
      <c r="C13" s="212"/>
      <c r="D13" s="212"/>
      <c r="E13" s="212"/>
      <c r="F13" s="212"/>
      <c r="G13" s="163" t="s">
        <v>133</v>
      </c>
      <c r="H13" s="163" t="s">
        <v>136</v>
      </c>
    </row>
    <row r="14" spans="1:8" ht="15">
      <c r="A14" s="206"/>
      <c r="B14" s="212" t="s">
        <v>9</v>
      </c>
      <c r="C14" s="212" t="s">
        <v>49</v>
      </c>
      <c r="D14" s="212" t="s">
        <v>50</v>
      </c>
      <c r="E14" s="212" t="s">
        <v>52</v>
      </c>
      <c r="F14" s="212" t="s">
        <v>51</v>
      </c>
      <c r="G14" s="163" t="s">
        <v>135</v>
      </c>
      <c r="H14" s="163" t="s">
        <v>137</v>
      </c>
    </row>
    <row r="15" spans="1:8" ht="15">
      <c r="A15" s="206"/>
      <c r="B15" s="212"/>
      <c r="C15" s="212"/>
      <c r="D15" s="212"/>
      <c r="E15" s="212"/>
      <c r="F15" s="212"/>
      <c r="G15" s="163" t="s">
        <v>134</v>
      </c>
      <c r="H15" s="163" t="s">
        <v>134</v>
      </c>
    </row>
    <row r="16" spans="1:8" ht="15">
      <c r="A16" s="81" t="s">
        <v>476</v>
      </c>
      <c r="B16" s="249">
        <v>3212062</v>
      </c>
      <c r="C16" s="249">
        <v>1195515</v>
      </c>
      <c r="D16" s="249">
        <v>2016547</v>
      </c>
      <c r="E16" s="249">
        <v>520381</v>
      </c>
      <c r="F16" s="249">
        <v>2691681</v>
      </c>
      <c r="G16" s="249">
        <v>1691727</v>
      </c>
      <c r="H16" s="249">
        <v>1520335</v>
      </c>
    </row>
    <row r="17" spans="1:8" ht="15">
      <c r="A17" s="178"/>
      <c r="B17" s="270"/>
      <c r="C17" s="270"/>
      <c r="D17" s="270"/>
      <c r="E17" s="270"/>
      <c r="F17" s="270"/>
      <c r="G17" s="270"/>
      <c r="H17" s="270"/>
    </row>
    <row r="18" spans="1:10" ht="15">
      <c r="A18" s="7" t="s">
        <v>267</v>
      </c>
      <c r="B18" s="249">
        <v>1005603</v>
      </c>
      <c r="C18" s="249">
        <v>497267</v>
      </c>
      <c r="D18" s="249">
        <v>508336</v>
      </c>
      <c r="E18" s="249">
        <v>230478</v>
      </c>
      <c r="F18" s="249">
        <v>775126</v>
      </c>
      <c r="G18" s="249">
        <v>283720</v>
      </c>
      <c r="H18" s="249">
        <v>721883</v>
      </c>
      <c r="J18" s="341"/>
    </row>
    <row r="19" spans="1:8" ht="15">
      <c r="A19" s="178" t="s">
        <v>279</v>
      </c>
      <c r="B19" s="249">
        <v>349274</v>
      </c>
      <c r="C19" s="249">
        <v>46898</v>
      </c>
      <c r="D19" s="249">
        <v>302376</v>
      </c>
      <c r="E19" s="249">
        <v>83580</v>
      </c>
      <c r="F19" s="249">
        <v>265695</v>
      </c>
      <c r="G19" s="249">
        <v>159714</v>
      </c>
      <c r="H19" s="249">
        <v>189560</v>
      </c>
    </row>
    <row r="20" spans="1:8" ht="15">
      <c r="A20" s="178" t="s">
        <v>268</v>
      </c>
      <c r="B20" s="249">
        <v>83290</v>
      </c>
      <c r="C20" s="249">
        <v>16116</v>
      </c>
      <c r="D20" s="249">
        <v>67174</v>
      </c>
      <c r="E20" s="249">
        <v>17189</v>
      </c>
      <c r="F20" s="249">
        <v>66100</v>
      </c>
      <c r="G20" s="249">
        <v>21314</v>
      </c>
      <c r="H20" s="249">
        <v>61975</v>
      </c>
    </row>
    <row r="21" spans="1:8" ht="15">
      <c r="A21" s="178" t="s">
        <v>269</v>
      </c>
      <c r="B21" s="249">
        <v>221028</v>
      </c>
      <c r="C21" s="249">
        <v>84294</v>
      </c>
      <c r="D21" s="249">
        <v>136734</v>
      </c>
      <c r="E21" s="249">
        <v>78156</v>
      </c>
      <c r="F21" s="249">
        <v>142872</v>
      </c>
      <c r="G21" s="249">
        <v>45675</v>
      </c>
      <c r="H21" s="249">
        <v>175353</v>
      </c>
    </row>
    <row r="22" spans="1:8" ht="15">
      <c r="A22" s="178" t="s">
        <v>270</v>
      </c>
      <c r="B22" s="249">
        <v>7847</v>
      </c>
      <c r="C22" s="249">
        <v>4332</v>
      </c>
      <c r="D22" s="249">
        <v>3515</v>
      </c>
      <c r="E22" s="249">
        <v>4006</v>
      </c>
      <c r="F22" s="249">
        <v>3840</v>
      </c>
      <c r="G22" s="249">
        <v>2805</v>
      </c>
      <c r="H22" s="249">
        <v>5042</v>
      </c>
    </row>
    <row r="23" spans="1:8" ht="15">
      <c r="A23" s="178" t="s">
        <v>271</v>
      </c>
      <c r="B23" s="249">
        <v>1335338</v>
      </c>
      <c r="C23" s="249">
        <v>468920</v>
      </c>
      <c r="D23" s="249">
        <v>866418</v>
      </c>
      <c r="E23" s="249">
        <v>55403</v>
      </c>
      <c r="F23" s="249">
        <v>1279935</v>
      </c>
      <c r="G23" s="249">
        <v>1106865</v>
      </c>
      <c r="H23" s="249">
        <v>228473</v>
      </c>
    </row>
    <row r="24" spans="1:8" ht="15">
      <c r="A24" s="178" t="s">
        <v>272</v>
      </c>
      <c r="B24" s="249">
        <v>42733</v>
      </c>
      <c r="C24" s="249">
        <v>9401</v>
      </c>
      <c r="D24" s="249">
        <v>33332</v>
      </c>
      <c r="E24" s="249">
        <v>1687</v>
      </c>
      <c r="F24" s="249">
        <v>41047</v>
      </c>
      <c r="G24" s="249">
        <v>13673</v>
      </c>
      <c r="H24" s="249">
        <v>29061</v>
      </c>
    </row>
    <row r="25" spans="1:8" ht="15">
      <c r="A25" s="178" t="s">
        <v>273</v>
      </c>
      <c r="B25" s="249">
        <v>6449</v>
      </c>
      <c r="C25" s="249">
        <v>615</v>
      </c>
      <c r="D25" s="249">
        <v>5833</v>
      </c>
      <c r="E25" s="249">
        <v>1336</v>
      </c>
      <c r="F25" s="249">
        <v>5112</v>
      </c>
      <c r="G25" s="249">
        <v>2551</v>
      </c>
      <c r="H25" s="249">
        <v>3898</v>
      </c>
    </row>
    <row r="26" spans="1:8" ht="15">
      <c r="A26" s="178" t="s">
        <v>274</v>
      </c>
      <c r="B26" s="249">
        <v>4207</v>
      </c>
      <c r="C26" s="249">
        <v>1615</v>
      </c>
      <c r="D26" s="249">
        <v>2592</v>
      </c>
      <c r="E26" s="249">
        <v>1722</v>
      </c>
      <c r="F26" s="249">
        <v>2486</v>
      </c>
      <c r="G26" s="249">
        <v>1136</v>
      </c>
      <c r="H26" s="249">
        <v>3071</v>
      </c>
    </row>
    <row r="27" spans="1:8" ht="15">
      <c r="A27" s="178" t="s">
        <v>275</v>
      </c>
      <c r="B27" s="249">
        <v>36039</v>
      </c>
      <c r="C27" s="249">
        <v>8546</v>
      </c>
      <c r="D27" s="249">
        <v>27493</v>
      </c>
      <c r="E27" s="249">
        <v>8453</v>
      </c>
      <c r="F27" s="249">
        <v>27586</v>
      </c>
      <c r="G27" s="249">
        <v>6797</v>
      </c>
      <c r="H27" s="249">
        <v>29243</v>
      </c>
    </row>
    <row r="28" spans="1:8" ht="15">
      <c r="A28" s="178" t="s">
        <v>276</v>
      </c>
      <c r="B28" s="249">
        <v>46798</v>
      </c>
      <c r="C28" s="249">
        <v>18997</v>
      </c>
      <c r="D28" s="249">
        <v>27801</v>
      </c>
      <c r="E28" s="249">
        <v>20175</v>
      </c>
      <c r="F28" s="249">
        <v>26623</v>
      </c>
      <c r="G28" s="249">
        <v>17360</v>
      </c>
      <c r="H28" s="249">
        <v>29438</v>
      </c>
    </row>
    <row r="29" spans="1:8" ht="15">
      <c r="A29" s="178" t="s">
        <v>277</v>
      </c>
      <c r="B29" s="249">
        <v>63125</v>
      </c>
      <c r="C29" s="249">
        <v>32236</v>
      </c>
      <c r="D29" s="249">
        <v>30890</v>
      </c>
      <c r="E29" s="249">
        <v>13941</v>
      </c>
      <c r="F29" s="249">
        <v>49184</v>
      </c>
      <c r="G29" s="249">
        <v>27985</v>
      </c>
      <c r="H29" s="249">
        <v>35140</v>
      </c>
    </row>
    <row r="30" spans="1:8" ht="15">
      <c r="A30" s="178" t="s">
        <v>278</v>
      </c>
      <c r="B30" s="249">
        <v>7598</v>
      </c>
      <c r="C30" s="249">
        <v>5353</v>
      </c>
      <c r="D30" s="249">
        <v>2245</v>
      </c>
      <c r="E30" s="249">
        <v>3624</v>
      </c>
      <c r="F30" s="249">
        <v>3974</v>
      </c>
      <c r="G30" s="249">
        <v>1176</v>
      </c>
      <c r="H30" s="249">
        <v>6421</v>
      </c>
    </row>
    <row r="31" spans="1:8" ht="15">
      <c r="A31" s="178" t="s">
        <v>222</v>
      </c>
      <c r="B31" s="249">
        <v>2733</v>
      </c>
      <c r="C31" s="249">
        <v>925</v>
      </c>
      <c r="D31" s="249">
        <v>1807</v>
      </c>
      <c r="E31" s="249">
        <v>631</v>
      </c>
      <c r="F31" s="249">
        <v>2102</v>
      </c>
      <c r="G31" s="249">
        <v>956</v>
      </c>
      <c r="H31" s="249">
        <v>1777</v>
      </c>
    </row>
    <row r="32" spans="1:8" ht="5.25" customHeight="1">
      <c r="A32" s="32"/>
      <c r="B32" s="213"/>
      <c r="C32" s="213"/>
      <c r="D32" s="213"/>
      <c r="E32" s="213"/>
      <c r="F32" s="213"/>
      <c r="G32" s="213"/>
      <c r="H32" s="213"/>
    </row>
    <row r="33" spans="1:8" ht="18" customHeight="1">
      <c r="A33" s="415" t="s">
        <v>477</v>
      </c>
      <c r="B33" s="415"/>
      <c r="C33" s="415"/>
      <c r="D33" s="415"/>
      <c r="E33" s="415"/>
      <c r="F33" s="415"/>
      <c r="G33" s="415"/>
      <c r="H33" s="415"/>
    </row>
    <row r="34" spans="1:8" ht="15">
      <c r="A34" s="32"/>
      <c r="B34" s="441" t="s">
        <v>80</v>
      </c>
      <c r="C34" s="441"/>
      <c r="D34" s="441"/>
      <c r="E34" s="441" t="s">
        <v>52</v>
      </c>
      <c r="F34" s="442"/>
      <c r="G34" s="441" t="s">
        <v>51</v>
      </c>
      <c r="H34" s="442"/>
    </row>
    <row r="35" spans="1:8" ht="15">
      <c r="A35" s="32"/>
      <c r="B35" s="183" t="s">
        <v>9</v>
      </c>
      <c r="C35" s="183" t="s">
        <v>49</v>
      </c>
      <c r="D35" s="183" t="s">
        <v>50</v>
      </c>
      <c r="E35" s="183" t="s">
        <v>49</v>
      </c>
      <c r="F35" s="183" t="s">
        <v>50</v>
      </c>
      <c r="G35" s="183" t="s">
        <v>49</v>
      </c>
      <c r="H35" s="183" t="s">
        <v>50</v>
      </c>
    </row>
    <row r="36" spans="1:8" ht="15">
      <c r="A36" s="178" t="s">
        <v>9</v>
      </c>
      <c r="B36" s="387">
        <v>3853013</v>
      </c>
      <c r="C36" s="387">
        <v>1498603</v>
      </c>
      <c r="D36" s="387">
        <v>2354410</v>
      </c>
      <c r="E36" s="387">
        <v>291366</v>
      </c>
      <c r="F36" s="387">
        <v>414342</v>
      </c>
      <c r="G36" s="387">
        <v>1207237</v>
      </c>
      <c r="H36" s="387">
        <v>1940068</v>
      </c>
    </row>
    <row r="37" spans="1:8" ht="11.25" customHeight="1">
      <c r="A37" s="178"/>
      <c r="B37" s="387"/>
      <c r="C37" s="387"/>
      <c r="D37" s="387"/>
      <c r="E37" s="387"/>
      <c r="F37" s="387"/>
      <c r="G37" s="387"/>
      <c r="H37" s="387"/>
    </row>
    <row r="38" spans="1:8" ht="15">
      <c r="A38" s="342" t="s">
        <v>16</v>
      </c>
      <c r="B38" s="387">
        <v>1558451</v>
      </c>
      <c r="C38" s="387">
        <v>631437</v>
      </c>
      <c r="D38" s="387">
        <v>927014</v>
      </c>
      <c r="E38" s="387">
        <v>131869</v>
      </c>
      <c r="F38" s="387">
        <v>215243</v>
      </c>
      <c r="G38" s="387">
        <v>499568</v>
      </c>
      <c r="H38" s="387">
        <v>711771</v>
      </c>
    </row>
    <row r="39" spans="1:8" ht="15">
      <c r="A39" s="342" t="s">
        <v>560</v>
      </c>
      <c r="B39" s="387">
        <v>8852</v>
      </c>
      <c r="C39" s="387">
        <v>4106</v>
      </c>
      <c r="D39" s="387">
        <v>4746</v>
      </c>
      <c r="E39" s="387">
        <v>518</v>
      </c>
      <c r="F39" s="387">
        <v>838</v>
      </c>
      <c r="G39" s="387">
        <v>3587</v>
      </c>
      <c r="H39" s="387">
        <v>3908</v>
      </c>
    </row>
    <row r="40" spans="1:8" ht="15">
      <c r="A40" s="342" t="s">
        <v>453</v>
      </c>
      <c r="B40" s="387">
        <v>721617</v>
      </c>
      <c r="C40" s="387">
        <v>378128</v>
      </c>
      <c r="D40" s="387">
        <v>343488</v>
      </c>
      <c r="E40" s="387">
        <v>119013</v>
      </c>
      <c r="F40" s="387">
        <v>96682</v>
      </c>
      <c r="G40" s="387">
        <v>259116</v>
      </c>
      <c r="H40" s="387">
        <v>246806</v>
      </c>
    </row>
    <row r="41" spans="1:8" ht="15">
      <c r="A41" s="342" t="s">
        <v>561</v>
      </c>
      <c r="B41" s="387">
        <v>365793</v>
      </c>
      <c r="C41" s="387">
        <v>132341</v>
      </c>
      <c r="D41" s="387">
        <v>233452</v>
      </c>
      <c r="E41" s="387">
        <v>15545</v>
      </c>
      <c r="F41" s="387">
        <v>35079</v>
      </c>
      <c r="G41" s="387">
        <v>116797</v>
      </c>
      <c r="H41" s="387">
        <v>198373</v>
      </c>
    </row>
    <row r="42" spans="1:8" ht="15">
      <c r="A42" s="342" t="s">
        <v>562</v>
      </c>
      <c r="B42" s="387">
        <v>264909</v>
      </c>
      <c r="C42" s="387">
        <v>106745</v>
      </c>
      <c r="D42" s="387">
        <v>158164</v>
      </c>
      <c r="E42" s="387">
        <v>13550</v>
      </c>
      <c r="F42" s="387">
        <v>15926</v>
      </c>
      <c r="G42" s="387">
        <v>93196</v>
      </c>
      <c r="H42" s="387">
        <v>142237</v>
      </c>
    </row>
    <row r="43" spans="1:8" ht="15">
      <c r="A43" s="342" t="s">
        <v>563</v>
      </c>
      <c r="B43" s="387">
        <v>6641</v>
      </c>
      <c r="C43" s="387">
        <v>2772</v>
      </c>
      <c r="D43" s="387">
        <v>3869</v>
      </c>
      <c r="E43" s="387">
        <v>161</v>
      </c>
      <c r="F43" s="387">
        <v>684</v>
      </c>
      <c r="G43" s="387">
        <v>2611</v>
      </c>
      <c r="H43" s="387">
        <v>3185</v>
      </c>
    </row>
    <row r="44" spans="1:8" ht="15">
      <c r="A44" s="342" t="s">
        <v>564</v>
      </c>
      <c r="B44" s="387">
        <v>915222</v>
      </c>
      <c r="C44" s="387">
        <v>238569</v>
      </c>
      <c r="D44" s="387">
        <v>676652</v>
      </c>
      <c r="E44" s="387">
        <v>9517</v>
      </c>
      <c r="F44" s="387">
        <v>47278</v>
      </c>
      <c r="G44" s="387">
        <v>229052</v>
      </c>
      <c r="H44" s="387">
        <v>629374</v>
      </c>
    </row>
    <row r="45" spans="1:8" ht="15">
      <c r="A45" s="342" t="s">
        <v>565</v>
      </c>
      <c r="B45" s="387">
        <v>4433</v>
      </c>
      <c r="C45" s="387">
        <v>1588</v>
      </c>
      <c r="D45" s="387">
        <v>2845</v>
      </c>
      <c r="E45" s="387">
        <v>517</v>
      </c>
      <c r="F45" s="387">
        <v>1319</v>
      </c>
      <c r="G45" s="387">
        <v>1071</v>
      </c>
      <c r="H45" s="387">
        <v>1525</v>
      </c>
    </row>
    <row r="46" spans="1:8" ht="16.5" customHeight="1">
      <c r="A46" s="342" t="s">
        <v>566</v>
      </c>
      <c r="B46" s="387">
        <v>7095</v>
      </c>
      <c r="C46" s="387">
        <v>2916</v>
      </c>
      <c r="D46" s="387">
        <v>4180</v>
      </c>
      <c r="E46" s="387">
        <v>676</v>
      </c>
      <c r="F46" s="387">
        <v>1292</v>
      </c>
      <c r="G46" s="387">
        <v>2239</v>
      </c>
      <c r="H46" s="387">
        <v>2888</v>
      </c>
    </row>
  </sheetData>
  <sheetProtection/>
  <mergeCells count="4">
    <mergeCell ref="A33:H33"/>
    <mergeCell ref="B34:D34"/>
    <mergeCell ref="E34:F34"/>
    <mergeCell ref="G34:H34"/>
  </mergeCells>
  <printOptions/>
  <pageMargins left="0.7" right="0.7" top="0.75" bottom="0.75" header="0.3" footer="0.3"/>
  <pageSetup horizontalDpi="600" verticalDpi="600" orientation="landscape" scale="7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70C0"/>
  </sheetPr>
  <dimension ref="A1:K26"/>
  <sheetViews>
    <sheetView view="pageBreakPreview" zoomScaleSheetLayoutView="100" zoomScalePageLayoutView="0" workbookViewId="0" topLeftCell="A1">
      <selection activeCell="I25" sqref="I25"/>
    </sheetView>
  </sheetViews>
  <sheetFormatPr defaultColWidth="9.140625" defaultRowHeight="15"/>
  <cols>
    <col min="1" max="1" width="4.00390625" style="0" customWidth="1"/>
    <col min="2" max="2" width="54.421875" style="0" customWidth="1"/>
    <col min="3" max="6" width="10.57421875" style="0" bestFit="1" customWidth="1"/>
    <col min="7" max="8" width="9.00390625" style="0" bestFit="1" customWidth="1"/>
    <col min="9" max="11" width="10.57421875" style="0" bestFit="1" customWidth="1"/>
  </cols>
  <sheetData>
    <row r="1" spans="2:9" ht="30" customHeight="1">
      <c r="B1" s="422" t="s">
        <v>702</v>
      </c>
      <c r="C1" s="422"/>
      <c r="D1" s="422"/>
      <c r="E1" s="422"/>
      <c r="F1" s="422"/>
      <c r="G1" s="422"/>
      <c r="H1" s="422"/>
      <c r="I1" s="422"/>
    </row>
    <row r="2" spans="1:11" ht="15">
      <c r="A2" s="42"/>
      <c r="B2" s="56"/>
      <c r="C2" s="454" t="s">
        <v>80</v>
      </c>
      <c r="D2" s="454"/>
      <c r="E2" s="454"/>
      <c r="F2" s="183"/>
      <c r="G2" s="183" t="s">
        <v>52</v>
      </c>
      <c r="H2" s="183"/>
      <c r="I2" s="183"/>
      <c r="J2" s="183" t="s">
        <v>51</v>
      </c>
      <c r="K2" s="183"/>
    </row>
    <row r="3" spans="1:11" ht="15">
      <c r="A3" s="42"/>
      <c r="B3" s="56"/>
      <c r="C3" s="183" t="s">
        <v>9</v>
      </c>
      <c r="D3" s="183" t="s">
        <v>49</v>
      </c>
      <c r="E3" s="183" t="s">
        <v>50</v>
      </c>
      <c r="F3" s="183" t="s">
        <v>9</v>
      </c>
      <c r="G3" s="183" t="s">
        <v>49</v>
      </c>
      <c r="H3" s="183" t="s">
        <v>50</v>
      </c>
      <c r="I3" s="183" t="s">
        <v>9</v>
      </c>
      <c r="J3" s="183" t="s">
        <v>49</v>
      </c>
      <c r="K3" s="183" t="s">
        <v>50</v>
      </c>
    </row>
    <row r="4" spans="2:11" ht="15">
      <c r="B4" t="s">
        <v>445</v>
      </c>
      <c r="C4" s="346">
        <v>5325973</v>
      </c>
      <c r="D4" s="346">
        <v>2164686</v>
      </c>
      <c r="E4" s="357">
        <v>3161286</v>
      </c>
      <c r="F4" s="346">
        <v>913467</v>
      </c>
      <c r="G4" s="346">
        <v>354577</v>
      </c>
      <c r="H4" s="357">
        <v>558891</v>
      </c>
      <c r="I4" s="346">
        <v>4412506</v>
      </c>
      <c r="J4" s="346">
        <v>1810110</v>
      </c>
      <c r="K4" s="357">
        <v>2602396</v>
      </c>
    </row>
    <row r="5" spans="3:11" ht="15">
      <c r="C5" s="215"/>
      <c r="D5" s="215"/>
      <c r="E5" s="215"/>
      <c r="F5" s="215"/>
      <c r="G5" s="215"/>
      <c r="H5" s="215"/>
      <c r="I5" s="215"/>
      <c r="J5" s="215"/>
      <c r="K5" s="215"/>
    </row>
    <row r="6" spans="2:11" ht="15">
      <c r="B6" s="107" t="s">
        <v>280</v>
      </c>
      <c r="C6" s="344">
        <v>2.3</v>
      </c>
      <c r="D6" s="344">
        <v>1.8</v>
      </c>
      <c r="E6" s="344">
        <v>2.6</v>
      </c>
      <c r="F6" s="344">
        <v>0.8</v>
      </c>
      <c r="G6" s="344">
        <v>0.8</v>
      </c>
      <c r="H6" s="344">
        <v>0.9</v>
      </c>
      <c r="I6" s="344">
        <v>2.5</v>
      </c>
      <c r="J6" s="344">
        <v>2</v>
      </c>
      <c r="K6" s="344">
        <v>2.9</v>
      </c>
    </row>
    <row r="7" spans="2:11" ht="15">
      <c r="B7" s="107" t="s">
        <v>281</v>
      </c>
      <c r="C7" s="344">
        <v>2.7</v>
      </c>
      <c r="D7" s="344">
        <v>2.5</v>
      </c>
      <c r="E7" s="344">
        <v>2.7</v>
      </c>
      <c r="F7" s="344">
        <v>1.4</v>
      </c>
      <c r="G7" s="344">
        <v>1.4</v>
      </c>
      <c r="H7" s="344">
        <v>1.3</v>
      </c>
      <c r="I7" s="344">
        <v>2.9</v>
      </c>
      <c r="J7" s="344">
        <v>2.8</v>
      </c>
      <c r="K7" s="344">
        <v>3</v>
      </c>
    </row>
    <row r="8" spans="2:11" ht="15">
      <c r="B8" s="108" t="s">
        <v>285</v>
      </c>
      <c r="C8" s="344">
        <v>4.2</v>
      </c>
      <c r="D8" s="344">
        <v>5.6</v>
      </c>
      <c r="E8" s="344">
        <v>3.2</v>
      </c>
      <c r="F8" s="344">
        <v>1.4</v>
      </c>
      <c r="G8" s="344">
        <v>1.4</v>
      </c>
      <c r="H8" s="344">
        <v>0.6</v>
      </c>
      <c r="I8" s="344">
        <v>4.8</v>
      </c>
      <c r="J8" s="344">
        <v>6.4</v>
      </c>
      <c r="K8" s="344">
        <v>3.7</v>
      </c>
    </row>
    <row r="9" spans="2:11" ht="15">
      <c r="B9" s="107" t="s">
        <v>283</v>
      </c>
      <c r="C9" s="344">
        <v>0.3</v>
      </c>
      <c r="D9" s="344">
        <v>0.1</v>
      </c>
      <c r="E9" s="344">
        <v>0.4</v>
      </c>
      <c r="F9" s="344">
        <v>0</v>
      </c>
      <c r="G9" s="344">
        <v>0</v>
      </c>
      <c r="H9" s="344">
        <v>0</v>
      </c>
      <c r="I9" s="344">
        <v>0.3</v>
      </c>
      <c r="J9" s="344">
        <v>0.1</v>
      </c>
      <c r="K9" s="344">
        <v>0.5</v>
      </c>
    </row>
    <row r="10" spans="2:11" ht="15">
      <c r="B10" s="107" t="s">
        <v>282</v>
      </c>
      <c r="C10" s="344">
        <v>0.6</v>
      </c>
      <c r="D10" s="344">
        <v>1.1</v>
      </c>
      <c r="E10" s="344">
        <v>0.3</v>
      </c>
      <c r="F10" s="344">
        <v>0.3</v>
      </c>
      <c r="G10" s="344">
        <v>0.3</v>
      </c>
      <c r="H10" s="344">
        <v>0.1</v>
      </c>
      <c r="I10" s="344">
        <v>0.7</v>
      </c>
      <c r="J10" s="344">
        <v>1.2</v>
      </c>
      <c r="K10" s="344">
        <v>0.4</v>
      </c>
    </row>
    <row r="11" spans="2:11" ht="13.5" customHeight="1">
      <c r="B11" s="107" t="s">
        <v>284</v>
      </c>
      <c r="C11" s="344">
        <v>8.1</v>
      </c>
      <c r="D11" s="344">
        <v>2.7</v>
      </c>
      <c r="E11" s="344">
        <v>11.8</v>
      </c>
      <c r="F11" s="344">
        <v>4.1</v>
      </c>
      <c r="G11" s="344">
        <v>4.1</v>
      </c>
      <c r="H11" s="344">
        <v>11.5</v>
      </c>
      <c r="I11" s="344">
        <v>8</v>
      </c>
      <c r="J11" s="344">
        <v>2.4</v>
      </c>
      <c r="K11" s="344">
        <v>11.8</v>
      </c>
    </row>
    <row r="12" spans="2:11" ht="15">
      <c r="B12" s="107" t="s">
        <v>286</v>
      </c>
      <c r="C12" s="344">
        <v>3.3</v>
      </c>
      <c r="D12" s="344">
        <v>0.9</v>
      </c>
      <c r="E12" s="344">
        <v>5</v>
      </c>
      <c r="F12" s="344">
        <v>1.3</v>
      </c>
      <c r="G12" s="344">
        <v>1.3</v>
      </c>
      <c r="H12" s="344">
        <v>6.2</v>
      </c>
      <c r="I12" s="344">
        <v>3.1</v>
      </c>
      <c r="J12" s="344">
        <v>0.8</v>
      </c>
      <c r="K12" s="344">
        <v>4.7</v>
      </c>
    </row>
    <row r="13" spans="2:11" ht="6" customHeight="1">
      <c r="B13" s="2"/>
      <c r="C13" s="216"/>
      <c r="D13" s="216"/>
      <c r="E13" s="216"/>
      <c r="F13" s="216"/>
      <c r="G13" s="216"/>
      <c r="H13" s="216"/>
      <c r="I13" s="216"/>
      <c r="J13" s="216"/>
      <c r="K13" s="216"/>
    </row>
    <row r="14" spans="2:11" ht="15">
      <c r="B14" s="214" t="s">
        <v>446</v>
      </c>
      <c r="C14" s="14">
        <v>6812977</v>
      </c>
      <c r="D14" s="14">
        <v>2439809</v>
      </c>
      <c r="E14" s="14">
        <v>3624343</v>
      </c>
      <c r="F14" s="14">
        <v>1520102</v>
      </c>
      <c r="G14" s="14">
        <v>748825</v>
      </c>
      <c r="H14" s="14">
        <v>771277</v>
      </c>
      <c r="I14" s="14">
        <v>5292875</v>
      </c>
      <c r="J14" s="14">
        <v>2439809</v>
      </c>
      <c r="K14" s="14">
        <v>2853066</v>
      </c>
    </row>
    <row r="15" spans="3:11" ht="15">
      <c r="C15" s="9"/>
      <c r="D15" s="9"/>
      <c r="E15" s="9"/>
      <c r="F15" s="9"/>
      <c r="G15" s="9"/>
      <c r="H15" s="9"/>
      <c r="I15" s="9"/>
      <c r="J15" s="214"/>
      <c r="K15" s="214"/>
    </row>
    <row r="16" spans="2:11" ht="16.5" customHeight="1">
      <c r="B16" s="107" t="s">
        <v>280</v>
      </c>
      <c r="C16" s="343">
        <v>1.8</v>
      </c>
      <c r="D16" s="343">
        <v>1.2</v>
      </c>
      <c r="E16" s="343">
        <v>2.2</v>
      </c>
      <c r="F16" s="343">
        <v>0.5</v>
      </c>
      <c r="G16" s="343">
        <v>0.4</v>
      </c>
      <c r="H16" s="343">
        <v>0.7</v>
      </c>
      <c r="I16" s="343">
        <v>2.1</v>
      </c>
      <c r="J16" s="343">
        <v>1.5</v>
      </c>
      <c r="K16" s="343">
        <v>2.7</v>
      </c>
    </row>
    <row r="17" spans="2:11" ht="15">
      <c r="B17" s="107" t="s">
        <v>281</v>
      </c>
      <c r="C17" s="343">
        <v>2.1</v>
      </c>
      <c r="D17" s="343">
        <v>1.7</v>
      </c>
      <c r="E17" s="343">
        <v>2.4</v>
      </c>
      <c r="F17" s="343">
        <v>0.8</v>
      </c>
      <c r="G17" s="343">
        <v>0.6</v>
      </c>
      <c r="H17" s="343">
        <v>1</v>
      </c>
      <c r="I17" s="343">
        <v>2.4</v>
      </c>
      <c r="J17" s="343">
        <v>2.1</v>
      </c>
      <c r="K17" s="343">
        <v>2.8</v>
      </c>
    </row>
    <row r="18" spans="2:11" ht="20.25" customHeight="1">
      <c r="B18" s="107" t="s">
        <v>285</v>
      </c>
      <c r="C18" s="343">
        <v>3.2</v>
      </c>
      <c r="D18" s="343">
        <v>3.8</v>
      </c>
      <c r="E18" s="343">
        <v>2.8</v>
      </c>
      <c r="F18" s="343">
        <v>0.5</v>
      </c>
      <c r="G18" s="343">
        <v>0.7</v>
      </c>
      <c r="H18" s="343">
        <v>0.4</v>
      </c>
      <c r="I18" s="343">
        <v>4</v>
      </c>
      <c r="J18" s="343">
        <v>4.7</v>
      </c>
      <c r="K18" s="343">
        <v>3.4</v>
      </c>
    </row>
    <row r="19" spans="2:11" ht="15">
      <c r="B19" s="107" t="s">
        <v>283</v>
      </c>
      <c r="C19" s="343">
        <v>0.2</v>
      </c>
      <c r="D19" s="343">
        <v>0</v>
      </c>
      <c r="E19" s="343">
        <v>0.4</v>
      </c>
      <c r="F19" s="343">
        <v>0</v>
      </c>
      <c r="G19" s="343">
        <v>0</v>
      </c>
      <c r="H19" s="343">
        <v>0</v>
      </c>
      <c r="I19" s="343">
        <v>0.3</v>
      </c>
      <c r="J19" s="343">
        <v>0</v>
      </c>
      <c r="K19" s="343">
        <v>0.4</v>
      </c>
    </row>
    <row r="20" spans="2:11" ht="30">
      <c r="B20" s="108" t="s">
        <v>282</v>
      </c>
      <c r="C20" s="343">
        <v>0.5</v>
      </c>
      <c r="D20" s="343">
        <v>0.7</v>
      </c>
      <c r="E20" s="343">
        <v>0.3</v>
      </c>
      <c r="F20" s="343">
        <v>0.1</v>
      </c>
      <c r="G20" s="343">
        <v>0.1</v>
      </c>
      <c r="H20" s="343">
        <v>0.1</v>
      </c>
      <c r="I20" s="343">
        <v>0.6</v>
      </c>
      <c r="J20" s="343">
        <v>0.9</v>
      </c>
      <c r="K20" s="343">
        <v>0.4</v>
      </c>
    </row>
    <row r="21" spans="2:11" ht="15">
      <c r="B21" s="107" t="s">
        <v>284</v>
      </c>
      <c r="C21" s="343">
        <v>6.3</v>
      </c>
      <c r="D21" s="343">
        <v>1.8</v>
      </c>
      <c r="E21" s="343">
        <v>10.3</v>
      </c>
      <c r="F21" s="343">
        <v>5.2</v>
      </c>
      <c r="G21" s="343">
        <v>1.9</v>
      </c>
      <c r="H21" s="343">
        <v>8.3</v>
      </c>
      <c r="I21" s="343">
        <v>6.6</v>
      </c>
      <c r="J21" s="343">
        <v>1.8</v>
      </c>
      <c r="K21" s="343">
        <v>10.8</v>
      </c>
    </row>
    <row r="22" spans="2:11" ht="15">
      <c r="B22" s="107" t="s">
        <v>286</v>
      </c>
      <c r="C22" s="343">
        <v>2.6</v>
      </c>
      <c r="D22" s="343">
        <v>0.6</v>
      </c>
      <c r="E22" s="343">
        <v>4.4</v>
      </c>
      <c r="F22" s="343">
        <v>2.6</v>
      </c>
      <c r="G22" s="343">
        <v>0.6</v>
      </c>
      <c r="H22" s="343">
        <v>4.5</v>
      </c>
      <c r="I22" s="343">
        <v>2.6</v>
      </c>
      <c r="J22" s="343">
        <v>0.6</v>
      </c>
      <c r="K22" s="343">
        <v>4.3</v>
      </c>
    </row>
    <row r="23" spans="2:11" ht="6" customHeight="1">
      <c r="B23" s="2"/>
      <c r="C23" s="2"/>
      <c r="D23" s="2"/>
      <c r="E23" s="2"/>
      <c r="F23" s="10"/>
      <c r="G23" s="216"/>
      <c r="H23" s="216"/>
      <c r="I23" s="216"/>
      <c r="J23" s="216"/>
      <c r="K23" s="10"/>
    </row>
    <row r="26" ht="15">
      <c r="E26" s="76"/>
    </row>
  </sheetData>
  <sheetProtection/>
  <mergeCells count="2">
    <mergeCell ref="B1:I1"/>
    <mergeCell ref="C2:E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100" zoomScalePageLayoutView="0" workbookViewId="0" topLeftCell="A19">
      <selection activeCell="N25" sqref="N25"/>
    </sheetView>
  </sheetViews>
  <sheetFormatPr defaultColWidth="9.140625" defaultRowHeight="15"/>
  <cols>
    <col min="1" max="1" width="20.140625" style="0" customWidth="1"/>
    <col min="2" max="10" width="9.421875" style="0" customWidth="1"/>
  </cols>
  <sheetData>
    <row r="1" spans="1:10" ht="15.75" customHeight="1">
      <c r="A1" s="456" t="s">
        <v>703</v>
      </c>
      <c r="B1" s="456"/>
      <c r="C1" s="456"/>
      <c r="D1" s="456"/>
      <c r="E1" s="456"/>
      <c r="F1" s="456"/>
      <c r="G1" s="456"/>
      <c r="H1" s="456"/>
      <c r="I1" s="456"/>
      <c r="J1" s="456"/>
    </row>
    <row r="2" spans="1:10" ht="15.75" customHeight="1">
      <c r="A2" s="456"/>
      <c r="B2" s="456"/>
      <c r="C2" s="456"/>
      <c r="D2" s="456"/>
      <c r="E2" s="456"/>
      <c r="F2" s="456"/>
      <c r="G2" s="456"/>
      <c r="H2" s="456"/>
      <c r="I2" s="456"/>
      <c r="J2" s="456"/>
    </row>
    <row r="3" spans="1:10" ht="15">
      <c r="A3" s="24"/>
      <c r="B3" s="455" t="s">
        <v>80</v>
      </c>
      <c r="C3" s="455"/>
      <c r="D3" s="455"/>
      <c r="E3" s="455" t="s">
        <v>52</v>
      </c>
      <c r="F3" s="455"/>
      <c r="G3" s="455"/>
      <c r="H3" s="455" t="s">
        <v>51</v>
      </c>
      <c r="I3" s="455"/>
      <c r="J3" s="455"/>
    </row>
    <row r="4" spans="1:10" ht="15">
      <c r="A4" s="24"/>
      <c r="B4" s="24" t="s">
        <v>9</v>
      </c>
      <c r="C4" s="24" t="s">
        <v>49</v>
      </c>
      <c r="D4" s="24" t="s">
        <v>50</v>
      </c>
      <c r="E4" s="24" t="s">
        <v>447</v>
      </c>
      <c r="F4" s="24" t="s">
        <v>49</v>
      </c>
      <c r="G4" s="24" t="s">
        <v>50</v>
      </c>
      <c r="H4" s="24" t="s">
        <v>447</v>
      </c>
      <c r="I4" s="24" t="s">
        <v>49</v>
      </c>
      <c r="J4" s="24" t="s">
        <v>50</v>
      </c>
    </row>
    <row r="5" spans="1:10" ht="15">
      <c r="A5" s="175" t="s">
        <v>181</v>
      </c>
      <c r="B5" s="328">
        <v>7.3</v>
      </c>
      <c r="C5" s="328">
        <v>6.8</v>
      </c>
      <c r="D5" s="379">
        <v>7.8</v>
      </c>
      <c r="E5" s="328">
        <v>1.9</v>
      </c>
      <c r="F5" s="328">
        <v>1.7</v>
      </c>
      <c r="G5" s="379">
        <v>2.1</v>
      </c>
      <c r="H5" s="328">
        <v>8.9</v>
      </c>
      <c r="I5" s="328">
        <v>8.3</v>
      </c>
      <c r="J5" s="379">
        <v>9.3</v>
      </c>
    </row>
    <row r="6" spans="1:10" ht="15">
      <c r="A6" s="175"/>
      <c r="B6" s="286"/>
      <c r="C6" s="286"/>
      <c r="D6" s="286"/>
      <c r="E6" s="286"/>
      <c r="F6" s="286"/>
      <c r="G6" s="286"/>
      <c r="H6" s="286"/>
      <c r="I6" s="286"/>
      <c r="J6" s="286"/>
    </row>
    <row r="7" spans="1:12" ht="15">
      <c r="A7" s="37" t="s">
        <v>287</v>
      </c>
      <c r="B7" s="328">
        <v>7.2</v>
      </c>
      <c r="C7" s="328">
        <v>7.3</v>
      </c>
      <c r="D7" s="379">
        <v>7.1</v>
      </c>
      <c r="E7" s="328">
        <v>2</v>
      </c>
      <c r="F7" s="328">
        <v>2.4</v>
      </c>
      <c r="G7" s="379">
        <v>1.7</v>
      </c>
      <c r="H7" s="328">
        <v>8.9</v>
      </c>
      <c r="I7" s="328">
        <v>9</v>
      </c>
      <c r="J7" s="379">
        <v>8.9</v>
      </c>
      <c r="L7" s="345"/>
    </row>
    <row r="8" spans="1:10" ht="15">
      <c r="A8" s="37" t="s">
        <v>288</v>
      </c>
      <c r="B8" s="379">
        <v>7.6</v>
      </c>
      <c r="C8" s="379">
        <v>6.6</v>
      </c>
      <c r="D8" s="379">
        <v>8.5</v>
      </c>
      <c r="E8" s="379">
        <v>1.6</v>
      </c>
      <c r="F8" s="379">
        <v>1.1</v>
      </c>
      <c r="G8" s="379">
        <v>2.2</v>
      </c>
      <c r="H8" s="379">
        <v>9.7</v>
      </c>
      <c r="I8" s="379">
        <v>8.6</v>
      </c>
      <c r="J8" s="379">
        <v>10.7</v>
      </c>
    </row>
    <row r="9" spans="1:10" ht="15">
      <c r="A9" s="37" t="s">
        <v>289</v>
      </c>
      <c r="B9" s="379">
        <v>7.4</v>
      </c>
      <c r="C9" s="379">
        <v>6.3</v>
      </c>
      <c r="D9" s="379">
        <v>8.3</v>
      </c>
      <c r="E9" s="379">
        <v>1.9</v>
      </c>
      <c r="F9" s="379">
        <v>1.4</v>
      </c>
      <c r="G9" s="379">
        <v>2.5</v>
      </c>
      <c r="H9" s="379">
        <v>8.9</v>
      </c>
      <c r="I9" s="379">
        <v>7.8</v>
      </c>
      <c r="J9" s="379">
        <v>9.7</v>
      </c>
    </row>
    <row r="10" spans="1:10" ht="15">
      <c r="A10" s="37" t="s">
        <v>290</v>
      </c>
      <c r="B10" s="379">
        <v>8</v>
      </c>
      <c r="C10" s="379">
        <v>7.6</v>
      </c>
      <c r="D10" s="379">
        <v>8.3</v>
      </c>
      <c r="E10" s="379">
        <v>2.2</v>
      </c>
      <c r="F10" s="379">
        <v>2.1</v>
      </c>
      <c r="G10" s="379">
        <v>2.3</v>
      </c>
      <c r="H10" s="379">
        <v>8.9</v>
      </c>
      <c r="I10" s="379">
        <v>8.5</v>
      </c>
      <c r="J10" s="379">
        <v>9.2</v>
      </c>
    </row>
    <row r="11" spans="1:10" ht="15">
      <c r="A11" s="37" t="s">
        <v>394</v>
      </c>
      <c r="B11" s="379">
        <v>5.3</v>
      </c>
      <c r="C11" s="379">
        <v>5.6</v>
      </c>
      <c r="D11" s="379">
        <v>5.1</v>
      </c>
      <c r="E11" s="379">
        <v>1.6</v>
      </c>
      <c r="F11" s="379">
        <v>1.7</v>
      </c>
      <c r="G11" s="379">
        <v>1.5</v>
      </c>
      <c r="H11" s="379">
        <v>5.8</v>
      </c>
      <c r="I11" s="379">
        <v>6</v>
      </c>
      <c r="J11" s="379">
        <v>5.6</v>
      </c>
    </row>
    <row r="12" spans="1:10" ht="8.25" customHeight="1">
      <c r="A12" s="24"/>
      <c r="B12" s="287"/>
      <c r="C12" s="287"/>
      <c r="D12" s="287"/>
      <c r="E12" s="287"/>
      <c r="F12" s="287"/>
      <c r="G12" s="287"/>
      <c r="H12" s="287"/>
      <c r="I12" s="287"/>
      <c r="J12" s="287"/>
    </row>
    <row r="13" spans="1:10" ht="15" customHeight="1">
      <c r="A13" s="90" t="s">
        <v>15</v>
      </c>
      <c r="B13" s="332">
        <v>5.9</v>
      </c>
      <c r="C13" s="332">
        <v>5.3</v>
      </c>
      <c r="D13" s="379">
        <v>6.8</v>
      </c>
      <c r="E13" s="332">
        <v>1.2</v>
      </c>
      <c r="F13" s="332">
        <v>1.1</v>
      </c>
      <c r="G13" s="379">
        <v>1.3</v>
      </c>
      <c r="H13" s="332">
        <v>7.8</v>
      </c>
      <c r="I13" s="332">
        <v>6.9</v>
      </c>
      <c r="J13" s="379">
        <v>9</v>
      </c>
    </row>
    <row r="14" spans="1:10" ht="15" customHeight="1">
      <c r="A14" s="90" t="s">
        <v>16</v>
      </c>
      <c r="B14" s="379">
        <v>9</v>
      </c>
      <c r="C14" s="379">
        <v>8.8</v>
      </c>
      <c r="D14" s="379">
        <v>9.1</v>
      </c>
      <c r="E14" s="379">
        <v>2.9</v>
      </c>
      <c r="F14" s="379">
        <v>1.7</v>
      </c>
      <c r="G14" s="379">
        <v>3.1</v>
      </c>
      <c r="H14" s="379">
        <v>11.5</v>
      </c>
      <c r="I14" s="379">
        <v>11.3</v>
      </c>
      <c r="J14" s="379">
        <v>11.6</v>
      </c>
    </row>
    <row r="15" spans="1:10" ht="15">
      <c r="A15" s="90" t="s">
        <v>17</v>
      </c>
      <c r="B15" s="379">
        <v>8.2</v>
      </c>
      <c r="C15" s="379">
        <v>8.3</v>
      </c>
      <c r="D15" s="379">
        <v>8.1</v>
      </c>
      <c r="E15" s="379">
        <v>2.6</v>
      </c>
      <c r="F15" s="379">
        <v>0</v>
      </c>
      <c r="G15" s="379">
        <v>2.5</v>
      </c>
      <c r="H15" s="379">
        <v>9.3</v>
      </c>
      <c r="I15" s="379">
        <v>9.5</v>
      </c>
      <c r="J15" s="379">
        <v>9.2</v>
      </c>
    </row>
    <row r="16" spans="1:10" ht="6.75" customHeight="1">
      <c r="A16" s="24"/>
      <c r="B16" s="223"/>
      <c r="C16" s="223"/>
      <c r="D16" s="223"/>
      <c r="E16" s="223"/>
      <c r="F16" s="223"/>
      <c r="G16" s="223"/>
      <c r="H16" s="223"/>
      <c r="I16" s="223"/>
      <c r="J16" s="223"/>
    </row>
    <row r="17" spans="1:10" ht="14.25" customHeight="1">
      <c r="A17" s="456" t="s">
        <v>704</v>
      </c>
      <c r="B17" s="456"/>
      <c r="C17" s="456"/>
      <c r="D17" s="456"/>
      <c r="E17" s="456"/>
      <c r="F17" s="456"/>
      <c r="G17" s="456"/>
      <c r="H17" s="456"/>
      <c r="I17" s="456"/>
      <c r="J17" s="456"/>
    </row>
    <row r="18" spans="1:10" ht="17.25" customHeight="1">
      <c r="A18" s="456"/>
      <c r="B18" s="456"/>
      <c r="C18" s="456"/>
      <c r="D18" s="456"/>
      <c r="E18" s="456"/>
      <c r="F18" s="456"/>
      <c r="G18" s="456"/>
      <c r="H18" s="456"/>
      <c r="I18" s="456"/>
      <c r="J18" s="456"/>
    </row>
    <row r="19" spans="1:10" ht="15.75" customHeight="1">
      <c r="A19" s="24"/>
      <c r="B19" s="455" t="s">
        <v>80</v>
      </c>
      <c r="C19" s="455"/>
      <c r="D19" s="455"/>
      <c r="E19" s="455" t="s">
        <v>52</v>
      </c>
      <c r="F19" s="455"/>
      <c r="G19" s="455"/>
      <c r="H19" s="455" t="s">
        <v>51</v>
      </c>
      <c r="I19" s="455"/>
      <c r="J19" s="455"/>
    </row>
    <row r="20" spans="1:10" ht="15">
      <c r="A20" s="24"/>
      <c r="B20" s="24" t="s">
        <v>9</v>
      </c>
      <c r="C20" s="24" t="s">
        <v>49</v>
      </c>
      <c r="D20" s="24" t="s">
        <v>50</v>
      </c>
      <c r="E20" s="24" t="s">
        <v>447</v>
      </c>
      <c r="F20" s="24" t="s">
        <v>49</v>
      </c>
      <c r="G20" s="24" t="s">
        <v>50</v>
      </c>
      <c r="H20" s="24" t="s">
        <v>447</v>
      </c>
      <c r="I20" s="24" t="s">
        <v>49</v>
      </c>
      <c r="J20" s="24" t="s">
        <v>50</v>
      </c>
    </row>
    <row r="21" spans="1:10" ht="15">
      <c r="A21" s="175" t="s">
        <v>182</v>
      </c>
      <c r="B21" s="330">
        <v>9.4</v>
      </c>
      <c r="C21" s="330">
        <v>3.2</v>
      </c>
      <c r="D21" s="379">
        <v>14.9</v>
      </c>
      <c r="E21" s="330">
        <v>7.9</v>
      </c>
      <c r="F21" s="330">
        <v>2.7</v>
      </c>
      <c r="G21" s="379">
        <v>12.9</v>
      </c>
      <c r="H21" s="330">
        <v>9.9</v>
      </c>
      <c r="I21" s="330">
        <v>3.3</v>
      </c>
      <c r="J21" s="379">
        <v>15.5</v>
      </c>
    </row>
    <row r="22" spans="1:10" ht="15">
      <c r="A22" s="175"/>
      <c r="B22" s="276"/>
      <c r="C22" s="276"/>
      <c r="D22" s="276"/>
      <c r="E22" s="276"/>
      <c r="F22" s="276"/>
      <c r="G22" s="276"/>
      <c r="H22" s="276"/>
      <c r="I22" s="276"/>
      <c r="J22" s="276"/>
    </row>
    <row r="23" spans="1:11" ht="15">
      <c r="A23" s="153" t="s">
        <v>287</v>
      </c>
      <c r="B23" s="330">
        <v>6.9</v>
      </c>
      <c r="C23" s="330">
        <v>2.5</v>
      </c>
      <c r="D23" s="379">
        <v>11</v>
      </c>
      <c r="E23" s="330">
        <v>5.4</v>
      </c>
      <c r="F23" s="330">
        <v>2.3</v>
      </c>
      <c r="G23" s="379">
        <v>8.3</v>
      </c>
      <c r="H23" s="330">
        <v>7.4</v>
      </c>
      <c r="I23" s="330">
        <v>2.6</v>
      </c>
      <c r="J23" s="379">
        <v>12</v>
      </c>
      <c r="K23" s="37"/>
    </row>
    <row r="24" spans="1:11" ht="15">
      <c r="A24" s="153" t="s">
        <v>288</v>
      </c>
      <c r="B24" s="379">
        <v>12.5</v>
      </c>
      <c r="C24" s="379">
        <v>4</v>
      </c>
      <c r="D24" s="379">
        <v>20.3</v>
      </c>
      <c r="E24" s="379">
        <v>10.2</v>
      </c>
      <c r="F24" s="379">
        <v>3.6</v>
      </c>
      <c r="G24" s="379">
        <v>16.8</v>
      </c>
      <c r="H24" s="379">
        <v>13.3</v>
      </c>
      <c r="I24" s="379">
        <v>4.2</v>
      </c>
      <c r="J24" s="379">
        <v>21.5</v>
      </c>
      <c r="K24" s="37"/>
    </row>
    <row r="25" spans="1:11" ht="15">
      <c r="A25" s="153" t="s">
        <v>289</v>
      </c>
      <c r="B25" s="379">
        <v>10.5</v>
      </c>
      <c r="C25" s="379">
        <v>3.4</v>
      </c>
      <c r="D25" s="379">
        <v>16.5</v>
      </c>
      <c r="E25" s="379">
        <v>8.9</v>
      </c>
      <c r="F25" s="379">
        <v>2.5</v>
      </c>
      <c r="G25" s="379">
        <v>15.6</v>
      </c>
      <c r="H25" s="379">
        <v>11</v>
      </c>
      <c r="I25" s="379">
        <v>3.6</v>
      </c>
      <c r="J25" s="379">
        <v>16.7</v>
      </c>
      <c r="K25" s="37"/>
    </row>
    <row r="26" spans="1:11" ht="15">
      <c r="A26" s="153" t="s">
        <v>290</v>
      </c>
      <c r="B26" s="379">
        <v>7.9</v>
      </c>
      <c r="C26" s="379">
        <v>2.6</v>
      </c>
      <c r="D26" s="379">
        <v>12.3</v>
      </c>
      <c r="E26" s="379">
        <v>6.9</v>
      </c>
      <c r="F26" s="379">
        <v>2</v>
      </c>
      <c r="G26" s="379">
        <v>11.5</v>
      </c>
      <c r="H26" s="379">
        <v>8</v>
      </c>
      <c r="I26" s="379">
        <v>2.8</v>
      </c>
      <c r="J26" s="379">
        <v>12.4</v>
      </c>
      <c r="K26" s="37"/>
    </row>
    <row r="27" spans="1:11" ht="15">
      <c r="A27" s="153" t="s">
        <v>291</v>
      </c>
      <c r="B27" s="379">
        <v>6.1</v>
      </c>
      <c r="C27" s="379">
        <v>2.2</v>
      </c>
      <c r="D27" s="379">
        <v>8.7</v>
      </c>
      <c r="E27" s="379">
        <v>5.1</v>
      </c>
      <c r="F27" s="379">
        <v>0.8</v>
      </c>
      <c r="G27" s="379">
        <v>7.6</v>
      </c>
      <c r="H27" s="379">
        <v>6.2</v>
      </c>
      <c r="I27" s="379">
        <v>2.4</v>
      </c>
      <c r="J27" s="379">
        <v>8.9</v>
      </c>
      <c r="K27" s="37"/>
    </row>
    <row r="28" spans="1:11" ht="7.5" customHeight="1">
      <c r="A28" s="24"/>
      <c r="B28" s="287"/>
      <c r="C28" s="287"/>
      <c r="D28" s="287"/>
      <c r="E28" s="287"/>
      <c r="F28" s="287"/>
      <c r="G28" s="287"/>
      <c r="H28" s="287"/>
      <c r="I28" s="287"/>
      <c r="J28" s="287"/>
      <c r="K28" s="37"/>
    </row>
    <row r="29" spans="1:11" ht="15">
      <c r="A29" s="90" t="s">
        <v>15</v>
      </c>
      <c r="B29" s="329">
        <v>8.2</v>
      </c>
      <c r="C29" s="329">
        <v>3.2</v>
      </c>
      <c r="D29" s="379">
        <v>14.9</v>
      </c>
      <c r="E29" s="329">
        <v>6</v>
      </c>
      <c r="F29" s="329">
        <v>2.6</v>
      </c>
      <c r="G29" s="379">
        <v>10.4</v>
      </c>
      <c r="H29" s="329">
        <v>9</v>
      </c>
      <c r="I29" s="329">
        <v>3.4</v>
      </c>
      <c r="J29" s="379">
        <v>16.7</v>
      </c>
      <c r="K29" s="37"/>
    </row>
    <row r="30" spans="1:10" ht="18" customHeight="1">
      <c r="A30" s="90" t="s">
        <v>16</v>
      </c>
      <c r="B30" s="379">
        <v>12</v>
      </c>
      <c r="C30" s="379">
        <v>4.4</v>
      </c>
      <c r="D30" s="379">
        <v>18.7</v>
      </c>
      <c r="E30" s="379">
        <v>12</v>
      </c>
      <c r="F30" s="379">
        <v>4.3</v>
      </c>
      <c r="G30" s="379">
        <v>18.8</v>
      </c>
      <c r="H30" s="379">
        <v>12</v>
      </c>
      <c r="I30" s="379">
        <v>4.5</v>
      </c>
      <c r="J30" s="379">
        <v>18.7</v>
      </c>
    </row>
    <row r="31" spans="1:10" ht="15">
      <c r="A31" s="90" t="s">
        <v>17</v>
      </c>
      <c r="B31" s="379">
        <v>10</v>
      </c>
      <c r="C31" s="379">
        <v>2.8</v>
      </c>
      <c r="D31" s="379">
        <v>14.3</v>
      </c>
      <c r="E31" s="379">
        <v>9.3</v>
      </c>
      <c r="F31" s="379">
        <v>2.3</v>
      </c>
      <c r="G31" s="379">
        <v>13.8</v>
      </c>
      <c r="H31" s="379">
        <v>10.2</v>
      </c>
      <c r="I31" s="379">
        <v>2.9</v>
      </c>
      <c r="J31" s="379">
        <v>14.4</v>
      </c>
    </row>
    <row r="32" spans="1:10" ht="5.25" customHeight="1">
      <c r="A32" s="79"/>
      <c r="B32" s="219"/>
      <c r="C32" s="219"/>
      <c r="D32" s="219"/>
      <c r="E32" s="219"/>
      <c r="F32" s="219"/>
      <c r="G32" s="219"/>
      <c r="H32" s="219"/>
      <c r="I32" s="219"/>
      <c r="J32" s="219"/>
    </row>
  </sheetData>
  <sheetProtection/>
  <mergeCells count="8">
    <mergeCell ref="B19:D19"/>
    <mergeCell ref="E19:G19"/>
    <mergeCell ref="H19:J19"/>
    <mergeCell ref="A17:J18"/>
    <mergeCell ref="A1:J2"/>
    <mergeCell ref="B3:D3"/>
    <mergeCell ref="E3:G3"/>
    <mergeCell ref="H3:J3"/>
  </mergeCells>
  <printOptions/>
  <pageMargins left="0.7" right="0.7" top="0.75" bottom="0.75" header="0.3" footer="0.3"/>
  <pageSetup horizontalDpi="600" verticalDpi="600" orientation="portrait" scale="7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70C0"/>
  </sheetPr>
  <dimension ref="A1:Q30"/>
  <sheetViews>
    <sheetView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4.00390625" style="0" customWidth="1"/>
    <col min="2" max="2" width="26.8515625" style="0" customWidth="1"/>
    <col min="4" max="4" width="9.7109375" style="0" customWidth="1"/>
    <col min="6" max="6" width="9.421875" style="0" customWidth="1"/>
    <col min="8" max="8" width="9.8515625" style="0" customWidth="1"/>
  </cols>
  <sheetData>
    <row r="1" spans="2:9" ht="15.75">
      <c r="B1" s="388" t="s">
        <v>705</v>
      </c>
      <c r="C1" s="178"/>
      <c r="D1" s="178"/>
      <c r="E1" s="178"/>
      <c r="F1" s="178"/>
      <c r="G1" s="178"/>
      <c r="H1" s="178"/>
      <c r="I1" s="178"/>
    </row>
    <row r="2" spans="1:13" ht="15">
      <c r="A2" s="42"/>
      <c r="B2" s="2"/>
      <c r="C2" s="221"/>
      <c r="D2" s="441" t="s">
        <v>9</v>
      </c>
      <c r="E2" s="441"/>
      <c r="F2" s="441" t="s">
        <v>49</v>
      </c>
      <c r="G2" s="441"/>
      <c r="H2" s="441" t="s">
        <v>50</v>
      </c>
      <c r="I2" s="441"/>
      <c r="J2" s="38"/>
      <c r="K2" s="38"/>
      <c r="L2" s="38"/>
      <c r="M2" s="38"/>
    </row>
    <row r="3" spans="2:13" ht="45">
      <c r="B3" s="2"/>
      <c r="C3" s="222" t="s">
        <v>9</v>
      </c>
      <c r="D3" s="222" t="s">
        <v>144</v>
      </c>
      <c r="E3" s="222" t="s">
        <v>145</v>
      </c>
      <c r="F3" s="222" t="s">
        <v>144</v>
      </c>
      <c r="G3" s="222" t="s">
        <v>145</v>
      </c>
      <c r="H3" s="222" t="s">
        <v>144</v>
      </c>
      <c r="I3" s="222" t="s">
        <v>145</v>
      </c>
      <c r="J3" s="39"/>
      <c r="K3" s="39"/>
      <c r="L3" s="39"/>
      <c r="M3" s="39"/>
    </row>
    <row r="4" spans="2:17" ht="15">
      <c r="B4" s="13" t="s">
        <v>479</v>
      </c>
      <c r="C4" s="177">
        <v>3869754</v>
      </c>
      <c r="D4" s="177">
        <v>3210541</v>
      </c>
      <c r="E4" s="217">
        <v>659212</v>
      </c>
      <c r="F4" s="177">
        <v>557307</v>
      </c>
      <c r="G4" s="217">
        <v>83937</v>
      </c>
      <c r="H4" s="220">
        <v>2653234</v>
      </c>
      <c r="I4" s="220">
        <v>575276</v>
      </c>
      <c r="K4" s="347"/>
      <c r="L4" s="347"/>
      <c r="M4" s="347"/>
      <c r="N4" s="347"/>
      <c r="O4" s="347"/>
      <c r="P4" s="347"/>
      <c r="Q4" s="347"/>
    </row>
    <row r="5" spans="2:9" ht="15">
      <c r="B5" s="13"/>
      <c r="C5" s="177"/>
      <c r="D5" s="177"/>
      <c r="E5" s="177"/>
      <c r="F5" s="177"/>
      <c r="G5" s="177"/>
      <c r="H5" s="220"/>
      <c r="I5" s="220"/>
    </row>
    <row r="6" spans="2:11" ht="15">
      <c r="B6" s="178" t="s">
        <v>480</v>
      </c>
      <c r="C6" s="177">
        <v>3504839</v>
      </c>
      <c r="D6" s="177">
        <v>3062018</v>
      </c>
      <c r="E6" s="217">
        <v>442821</v>
      </c>
      <c r="F6" s="177">
        <v>549230</v>
      </c>
      <c r="G6" s="217">
        <v>57039</v>
      </c>
      <c r="H6" s="217">
        <v>2512788</v>
      </c>
      <c r="I6" s="217">
        <v>385782</v>
      </c>
      <c r="K6" s="347"/>
    </row>
    <row r="7" spans="2:11" ht="15">
      <c r="B7" s="178" t="s">
        <v>146</v>
      </c>
      <c r="C7" s="217">
        <v>143871</v>
      </c>
      <c r="D7" s="217">
        <v>29947</v>
      </c>
      <c r="E7" s="217">
        <v>113924</v>
      </c>
      <c r="F7" s="217">
        <v>1778</v>
      </c>
      <c r="G7" s="217">
        <v>23626</v>
      </c>
      <c r="H7" s="217">
        <v>28169</v>
      </c>
      <c r="I7" s="217">
        <v>90298</v>
      </c>
      <c r="K7" s="347"/>
    </row>
    <row r="8" spans="2:12" ht="15">
      <c r="B8" s="178" t="s">
        <v>147</v>
      </c>
      <c r="C8" s="217">
        <v>221044</v>
      </c>
      <c r="D8" s="217">
        <v>118576</v>
      </c>
      <c r="E8" s="217">
        <v>102467</v>
      </c>
      <c r="F8" s="217">
        <v>6299</v>
      </c>
      <c r="G8" s="217">
        <v>3272</v>
      </c>
      <c r="H8" s="217">
        <v>112277</v>
      </c>
      <c r="I8" s="217">
        <v>99196</v>
      </c>
      <c r="K8" s="347"/>
      <c r="L8" s="357"/>
    </row>
    <row r="9" spans="2:9" ht="8.25" customHeight="1">
      <c r="B9" s="32"/>
      <c r="C9" s="32"/>
      <c r="D9" s="24"/>
      <c r="E9" s="24"/>
      <c r="F9" s="24"/>
      <c r="G9" s="24"/>
      <c r="H9" s="24"/>
      <c r="I9" s="24"/>
    </row>
    <row r="10" spans="2:9" ht="15">
      <c r="B10" s="13" t="s">
        <v>481</v>
      </c>
      <c r="C10" s="348">
        <v>1917819</v>
      </c>
      <c r="D10" s="348">
        <v>1591076</v>
      </c>
      <c r="E10" s="379">
        <v>326743</v>
      </c>
      <c r="F10" s="348">
        <v>280478</v>
      </c>
      <c r="G10" s="379">
        <v>39439</v>
      </c>
      <c r="H10" s="348">
        <v>276829</v>
      </c>
      <c r="I10" s="379">
        <v>44498</v>
      </c>
    </row>
    <row r="11" ht="15">
      <c r="B11" s="13"/>
    </row>
    <row r="12" spans="2:9" ht="15">
      <c r="B12" s="13" t="s">
        <v>480</v>
      </c>
      <c r="C12" s="348">
        <v>1743802</v>
      </c>
      <c r="D12" s="348">
        <v>1514784</v>
      </c>
      <c r="E12" s="379">
        <v>229018</v>
      </c>
      <c r="F12" s="348">
        <v>275756</v>
      </c>
      <c r="G12" s="379">
        <v>29609</v>
      </c>
      <c r="H12" s="348">
        <v>273474</v>
      </c>
      <c r="I12" s="379">
        <v>27430</v>
      </c>
    </row>
    <row r="13" spans="2:17" ht="15">
      <c r="B13" s="13" t="s">
        <v>146</v>
      </c>
      <c r="C13" s="379">
        <v>72382</v>
      </c>
      <c r="D13" s="379">
        <v>17215</v>
      </c>
      <c r="E13" s="379">
        <v>55167</v>
      </c>
      <c r="F13" s="379">
        <v>784</v>
      </c>
      <c r="G13" s="379">
        <v>7421</v>
      </c>
      <c r="H13" s="379">
        <v>995</v>
      </c>
      <c r="I13" s="379">
        <v>16205</v>
      </c>
      <c r="M13" s="357"/>
      <c r="N13" s="357"/>
      <c r="O13" s="357"/>
      <c r="P13" s="357"/>
      <c r="Q13" s="357"/>
    </row>
    <row r="14" spans="2:9" ht="15">
      <c r="B14" s="13" t="s">
        <v>147</v>
      </c>
      <c r="C14" s="379">
        <v>101634</v>
      </c>
      <c r="D14" s="379">
        <v>59077</v>
      </c>
      <c r="E14" s="379">
        <v>42558</v>
      </c>
      <c r="F14" s="379">
        <v>3938</v>
      </c>
      <c r="G14" s="379">
        <v>2409</v>
      </c>
      <c r="H14" s="379">
        <v>2361</v>
      </c>
      <c r="I14" s="379">
        <v>863</v>
      </c>
    </row>
    <row r="15" spans="2:9" ht="6" customHeight="1">
      <c r="B15" s="32"/>
      <c r="C15" s="24"/>
      <c r="D15" s="24"/>
      <c r="E15" s="24"/>
      <c r="F15" s="24"/>
      <c r="G15" s="24"/>
      <c r="H15" s="24"/>
      <c r="I15" s="24"/>
    </row>
    <row r="16" spans="2:17" ht="15">
      <c r="B16" s="13" t="s">
        <v>482</v>
      </c>
      <c r="C16" s="349">
        <v>1951935</v>
      </c>
      <c r="D16" s="349">
        <v>1619465</v>
      </c>
      <c r="E16" s="379">
        <v>332470</v>
      </c>
      <c r="F16" s="349">
        <v>1310598</v>
      </c>
      <c r="G16" s="379">
        <v>287304</v>
      </c>
      <c r="H16" s="349">
        <v>1342636</v>
      </c>
      <c r="I16" s="379">
        <v>287972</v>
      </c>
      <c r="Q16" s="357"/>
    </row>
    <row r="17" spans="2:9" ht="15">
      <c r="B17" s="13"/>
      <c r="C17" s="217"/>
      <c r="D17" s="217"/>
      <c r="E17" s="217"/>
      <c r="F17" s="217"/>
      <c r="G17" s="217"/>
      <c r="H17" s="217"/>
      <c r="I17" s="217"/>
    </row>
    <row r="18" spans="2:9" ht="15">
      <c r="B18" s="13" t="s">
        <v>480</v>
      </c>
      <c r="C18" s="349">
        <v>1761037</v>
      </c>
      <c r="D18" s="349">
        <v>1547234</v>
      </c>
      <c r="E18" s="379">
        <v>213803</v>
      </c>
      <c r="F18" s="349">
        <v>1239028</v>
      </c>
      <c r="G18" s="379">
        <v>199409</v>
      </c>
      <c r="H18" s="349">
        <v>1273760</v>
      </c>
      <c r="I18" s="379">
        <v>186373</v>
      </c>
    </row>
    <row r="19" spans="2:9" ht="15">
      <c r="B19" s="13" t="s">
        <v>146</v>
      </c>
      <c r="C19" s="379">
        <v>71489</v>
      </c>
      <c r="D19" s="379">
        <v>12732</v>
      </c>
      <c r="E19" s="379">
        <v>58757</v>
      </c>
      <c r="F19" s="379">
        <v>16431</v>
      </c>
      <c r="G19" s="379">
        <v>47746</v>
      </c>
      <c r="H19" s="379">
        <v>11738</v>
      </c>
      <c r="I19" s="379">
        <v>42552</v>
      </c>
    </row>
    <row r="20" spans="2:9" ht="15">
      <c r="B20" s="13" t="s">
        <v>147</v>
      </c>
      <c r="C20" s="379">
        <v>119409</v>
      </c>
      <c r="D20" s="379">
        <v>59499</v>
      </c>
      <c r="E20" s="379">
        <v>59910</v>
      </c>
      <c r="F20" s="379">
        <v>55139</v>
      </c>
      <c r="G20" s="379">
        <v>40149</v>
      </c>
      <c r="H20" s="379">
        <v>57138</v>
      </c>
      <c r="I20" s="379">
        <v>59047</v>
      </c>
    </row>
    <row r="21" spans="2:9" ht="7.5" customHeight="1">
      <c r="B21" s="2"/>
      <c r="C21" s="2"/>
      <c r="D21" s="2"/>
      <c r="E21" s="2"/>
      <c r="F21" s="2"/>
      <c r="G21" s="2"/>
      <c r="H21" s="2"/>
      <c r="I21" s="2"/>
    </row>
    <row r="24" spans="2:5" ht="15">
      <c r="B24" s="121"/>
      <c r="C24" s="75"/>
      <c r="D24" s="134"/>
      <c r="E24" s="75"/>
    </row>
    <row r="25" spans="2:5" ht="15">
      <c r="B25" s="75"/>
      <c r="C25" s="75"/>
      <c r="D25" s="75"/>
      <c r="E25" s="75"/>
    </row>
    <row r="26" spans="4:5" ht="15">
      <c r="D26" s="75"/>
      <c r="E26" s="331"/>
    </row>
    <row r="27" spans="4:6" ht="15">
      <c r="D27" s="75"/>
      <c r="E27" s="75"/>
      <c r="F27" s="75"/>
    </row>
    <row r="28" spans="4:6" ht="15">
      <c r="D28" s="75"/>
      <c r="E28" s="75"/>
      <c r="F28" s="75"/>
    </row>
    <row r="29" spans="4:6" ht="15">
      <c r="D29" s="75"/>
      <c r="F29" s="75"/>
    </row>
    <row r="30" spans="4:6" ht="15">
      <c r="D30" s="75"/>
      <c r="E30" s="75"/>
      <c r="F30" s="75"/>
    </row>
  </sheetData>
  <sheetProtection/>
  <mergeCells count="3">
    <mergeCell ref="D2:E2"/>
    <mergeCell ref="F2:G2"/>
    <mergeCell ref="H2:I2"/>
  </mergeCells>
  <printOptions/>
  <pageMargins left="0.75" right="0.75" top="1" bottom="1" header="0.5" footer="0.5"/>
  <pageSetup horizontalDpi="600" verticalDpi="600" orientation="landscape" paperSize="9" scale="90" r:id="rId1"/>
  <colBreaks count="1" manualBreakCount="1">
    <brk id="12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J55"/>
  <sheetViews>
    <sheetView zoomScaleSheetLayoutView="100" zoomScalePageLayoutView="0" workbookViewId="0" topLeftCell="A34">
      <selection activeCell="O48" sqref="O48"/>
    </sheetView>
  </sheetViews>
  <sheetFormatPr defaultColWidth="9.140625" defaultRowHeight="15"/>
  <cols>
    <col min="1" max="1" width="23.7109375" style="0" customWidth="1"/>
    <col min="2" max="8" width="14.140625" style="0" customWidth="1"/>
  </cols>
  <sheetData>
    <row r="1" spans="1:9" ht="15">
      <c r="A1" s="67" t="s">
        <v>706</v>
      </c>
      <c r="B1" s="1"/>
      <c r="C1" s="1"/>
      <c r="D1" s="1"/>
      <c r="E1" s="1"/>
      <c r="F1" s="1"/>
      <c r="G1" s="1"/>
      <c r="H1" s="1"/>
      <c r="I1" s="1"/>
    </row>
    <row r="2" spans="1:9" ht="15">
      <c r="A2" s="142" t="s">
        <v>322</v>
      </c>
      <c r="B2" s="10"/>
      <c r="C2" s="10"/>
      <c r="D2" s="10"/>
      <c r="E2" s="10"/>
      <c r="F2" s="10"/>
      <c r="G2" s="10"/>
      <c r="H2" s="142"/>
      <c r="I2" s="1"/>
    </row>
    <row r="3" spans="1:9" ht="15">
      <c r="A3" s="142" t="s">
        <v>323</v>
      </c>
      <c r="B3" s="142" t="s">
        <v>9</v>
      </c>
      <c r="C3" s="142" t="s">
        <v>49</v>
      </c>
      <c r="D3" s="142" t="s">
        <v>50</v>
      </c>
      <c r="E3" s="142" t="s">
        <v>52</v>
      </c>
      <c r="F3" s="142" t="s">
        <v>51</v>
      </c>
      <c r="G3" s="142" t="s">
        <v>406</v>
      </c>
      <c r="H3" s="142" t="s">
        <v>324</v>
      </c>
      <c r="I3" s="1"/>
    </row>
    <row r="4" spans="1:9" ht="15">
      <c r="A4" s="389" t="s">
        <v>80</v>
      </c>
      <c r="B4" s="273">
        <v>1266911</v>
      </c>
      <c r="C4" s="273">
        <v>599946</v>
      </c>
      <c r="D4" s="273">
        <v>666966</v>
      </c>
      <c r="E4" s="273">
        <v>552169</v>
      </c>
      <c r="F4" s="273">
        <v>714742</v>
      </c>
      <c r="G4" s="273">
        <v>347063</v>
      </c>
      <c r="H4" s="273">
        <v>919848</v>
      </c>
      <c r="I4" s="1"/>
    </row>
    <row r="5" spans="1:9" ht="6" customHeight="1">
      <c r="A5" s="389"/>
      <c r="B5" s="249"/>
      <c r="C5" s="249"/>
      <c r="D5" s="249"/>
      <c r="E5" s="249"/>
      <c r="F5" s="249"/>
      <c r="G5" s="249"/>
      <c r="H5" s="249"/>
      <c r="I5" s="214"/>
    </row>
    <row r="6" spans="1:9" ht="15">
      <c r="A6" t="s">
        <v>292</v>
      </c>
      <c r="B6" s="249">
        <v>105501</v>
      </c>
      <c r="C6" s="249">
        <v>49484</v>
      </c>
      <c r="D6" s="249">
        <v>56018</v>
      </c>
      <c r="E6" s="249">
        <v>82385</v>
      </c>
      <c r="F6" s="249">
        <v>23116</v>
      </c>
      <c r="G6" s="249">
        <v>20126</v>
      </c>
      <c r="H6" s="249">
        <v>85375</v>
      </c>
      <c r="I6" s="1"/>
    </row>
    <row r="7" spans="1:10" ht="15">
      <c r="A7" t="s">
        <v>293</v>
      </c>
      <c r="B7" s="249">
        <v>208355</v>
      </c>
      <c r="C7" s="249">
        <v>98337</v>
      </c>
      <c r="D7" s="249">
        <v>110018</v>
      </c>
      <c r="E7" s="249">
        <v>160799</v>
      </c>
      <c r="F7" s="249">
        <v>47556</v>
      </c>
      <c r="G7" s="249">
        <v>38264</v>
      </c>
      <c r="H7" s="249">
        <v>170091</v>
      </c>
      <c r="I7" s="1"/>
      <c r="J7" s="350"/>
    </row>
    <row r="8" spans="1:9" ht="15">
      <c r="A8" t="s">
        <v>294</v>
      </c>
      <c r="B8" s="249">
        <v>163460</v>
      </c>
      <c r="C8" s="249">
        <v>83871</v>
      </c>
      <c r="D8" s="249">
        <v>79589</v>
      </c>
      <c r="E8" s="249">
        <v>145769</v>
      </c>
      <c r="F8" s="249">
        <v>17691</v>
      </c>
      <c r="G8" s="249">
        <v>26747</v>
      </c>
      <c r="H8" s="249">
        <v>136713</v>
      </c>
      <c r="I8" s="1"/>
    </row>
    <row r="9" spans="1:9" ht="15">
      <c r="A9" t="s">
        <v>295</v>
      </c>
      <c r="B9" s="249">
        <v>34360</v>
      </c>
      <c r="C9" s="249">
        <v>17107</v>
      </c>
      <c r="D9" s="249">
        <v>17253</v>
      </c>
      <c r="E9" s="249">
        <v>6081</v>
      </c>
      <c r="F9" s="249">
        <v>28280</v>
      </c>
      <c r="G9" s="249">
        <v>9685</v>
      </c>
      <c r="H9" s="249">
        <v>24675</v>
      </c>
      <c r="I9" s="1"/>
    </row>
    <row r="10" spans="1:9" ht="15">
      <c r="A10" t="s">
        <v>296</v>
      </c>
      <c r="B10" s="249">
        <v>12180</v>
      </c>
      <c r="C10" s="249">
        <v>4480</v>
      </c>
      <c r="D10" s="249">
        <v>7700</v>
      </c>
      <c r="E10" s="249">
        <v>0</v>
      </c>
      <c r="F10" s="249">
        <v>12180</v>
      </c>
      <c r="G10" s="249">
        <v>5022</v>
      </c>
      <c r="H10" s="249">
        <v>7158</v>
      </c>
      <c r="I10" s="1"/>
    </row>
    <row r="11" spans="1:9" ht="15">
      <c r="A11" t="s">
        <v>297</v>
      </c>
      <c r="B11" s="249">
        <v>8124</v>
      </c>
      <c r="C11" s="249">
        <v>4189</v>
      </c>
      <c r="D11" s="249">
        <v>3935</v>
      </c>
      <c r="E11" s="249">
        <v>0</v>
      </c>
      <c r="F11" s="249">
        <v>8124</v>
      </c>
      <c r="G11" s="249">
        <v>3176</v>
      </c>
      <c r="H11" s="249">
        <v>4948</v>
      </c>
      <c r="I11" s="1"/>
    </row>
    <row r="12" spans="1:9" ht="15">
      <c r="A12" t="s">
        <v>298</v>
      </c>
      <c r="B12" s="249">
        <v>24893</v>
      </c>
      <c r="C12" s="249">
        <v>10160</v>
      </c>
      <c r="D12" s="249">
        <v>14733</v>
      </c>
      <c r="E12" s="249">
        <v>17853</v>
      </c>
      <c r="F12" s="249">
        <v>7040</v>
      </c>
      <c r="G12" s="249">
        <v>6604</v>
      </c>
      <c r="H12" s="249">
        <v>18289</v>
      </c>
      <c r="I12" s="1"/>
    </row>
    <row r="13" spans="1:9" ht="15">
      <c r="A13" t="s">
        <v>299</v>
      </c>
      <c r="B13" s="249">
        <v>13873</v>
      </c>
      <c r="C13" s="249">
        <v>4970</v>
      </c>
      <c r="D13" s="249">
        <v>8902</v>
      </c>
      <c r="E13" s="249">
        <v>3091</v>
      </c>
      <c r="F13" s="249">
        <v>10782</v>
      </c>
      <c r="G13" s="249">
        <v>3142</v>
      </c>
      <c r="H13" s="249">
        <v>10730</v>
      </c>
      <c r="I13" s="1"/>
    </row>
    <row r="14" spans="1:9" ht="15">
      <c r="A14" t="s">
        <v>300</v>
      </c>
      <c r="B14" s="249">
        <v>33185</v>
      </c>
      <c r="C14" s="249">
        <v>15730</v>
      </c>
      <c r="D14" s="249">
        <v>17455</v>
      </c>
      <c r="E14" s="249">
        <v>4901</v>
      </c>
      <c r="F14" s="249">
        <v>28284</v>
      </c>
      <c r="G14" s="249">
        <v>12075</v>
      </c>
      <c r="H14" s="249">
        <v>21110</v>
      </c>
      <c r="I14" s="1"/>
    </row>
    <row r="15" spans="1:9" ht="15">
      <c r="A15" t="s">
        <v>301</v>
      </c>
      <c r="B15" s="249">
        <v>32528</v>
      </c>
      <c r="C15" s="249">
        <v>15569</v>
      </c>
      <c r="D15" s="249">
        <v>16959</v>
      </c>
      <c r="E15" s="249">
        <v>19581</v>
      </c>
      <c r="F15" s="249">
        <v>12947</v>
      </c>
      <c r="G15" s="249">
        <v>8873</v>
      </c>
      <c r="H15" s="249">
        <v>23655</v>
      </c>
      <c r="I15" s="1"/>
    </row>
    <row r="16" spans="1:9" ht="15">
      <c r="A16" t="s">
        <v>302</v>
      </c>
      <c r="B16" s="249">
        <v>42622</v>
      </c>
      <c r="C16" s="249">
        <v>23378</v>
      </c>
      <c r="D16" s="249">
        <v>19244</v>
      </c>
      <c r="E16" s="249">
        <v>3021</v>
      </c>
      <c r="F16" s="249">
        <v>39601</v>
      </c>
      <c r="G16" s="249">
        <v>15854</v>
      </c>
      <c r="H16" s="249">
        <v>26768</v>
      </c>
      <c r="I16" s="1"/>
    </row>
    <row r="17" spans="1:9" ht="15">
      <c r="A17" t="s">
        <v>303</v>
      </c>
      <c r="B17" s="249">
        <v>27805</v>
      </c>
      <c r="C17" s="249">
        <v>13276</v>
      </c>
      <c r="D17" s="249">
        <v>14529</v>
      </c>
      <c r="E17" s="249">
        <v>2682</v>
      </c>
      <c r="F17" s="249">
        <v>25123</v>
      </c>
      <c r="G17" s="249">
        <v>9316</v>
      </c>
      <c r="H17" s="249">
        <v>18488</v>
      </c>
      <c r="I17" s="1"/>
    </row>
    <row r="18" spans="1:9" ht="15">
      <c r="A18" t="s">
        <v>304</v>
      </c>
      <c r="B18" s="249">
        <v>3151</v>
      </c>
      <c r="C18" s="249">
        <v>603</v>
      </c>
      <c r="D18" s="249">
        <v>2548</v>
      </c>
      <c r="E18" s="249">
        <v>0</v>
      </c>
      <c r="F18" s="249">
        <v>3151</v>
      </c>
      <c r="G18" s="249">
        <v>1228</v>
      </c>
      <c r="H18" s="249">
        <v>1923</v>
      </c>
      <c r="I18" s="1"/>
    </row>
    <row r="19" spans="1:9" ht="15">
      <c r="A19" t="s">
        <v>305</v>
      </c>
      <c r="B19" s="249">
        <v>23747</v>
      </c>
      <c r="C19" s="249">
        <v>9027</v>
      </c>
      <c r="D19" s="249">
        <v>14720</v>
      </c>
      <c r="E19" s="249">
        <v>19229</v>
      </c>
      <c r="F19" s="249">
        <v>4518</v>
      </c>
      <c r="G19" s="249">
        <v>6658</v>
      </c>
      <c r="H19" s="249">
        <v>17089</v>
      </c>
      <c r="I19" s="1"/>
    </row>
    <row r="20" spans="1:9" ht="15">
      <c r="A20" t="s">
        <v>306</v>
      </c>
      <c r="B20" s="249">
        <v>15291</v>
      </c>
      <c r="C20" s="249">
        <v>5132</v>
      </c>
      <c r="D20" s="249">
        <v>10159</v>
      </c>
      <c r="E20" s="249">
        <v>2186</v>
      </c>
      <c r="F20" s="249">
        <v>13105</v>
      </c>
      <c r="G20" s="249">
        <v>5087</v>
      </c>
      <c r="H20" s="249">
        <v>10204</v>
      </c>
      <c r="I20" s="1"/>
    </row>
    <row r="21" spans="1:9" ht="15">
      <c r="A21" t="s">
        <v>307</v>
      </c>
      <c r="B21" s="249">
        <v>3540</v>
      </c>
      <c r="C21" s="249">
        <v>1893</v>
      </c>
      <c r="D21" s="249">
        <v>1647</v>
      </c>
      <c r="E21" s="249">
        <v>0</v>
      </c>
      <c r="F21" s="249">
        <v>3540</v>
      </c>
      <c r="G21" s="249">
        <v>2149</v>
      </c>
      <c r="H21" s="249">
        <v>1391</v>
      </c>
      <c r="I21" s="1"/>
    </row>
    <row r="22" spans="1:9" ht="15">
      <c r="A22" t="s">
        <v>308</v>
      </c>
      <c r="B22" s="249">
        <v>17754</v>
      </c>
      <c r="C22" s="249">
        <v>10090</v>
      </c>
      <c r="D22" s="249">
        <v>7664</v>
      </c>
      <c r="E22" s="249">
        <v>7829</v>
      </c>
      <c r="F22" s="249">
        <v>9925</v>
      </c>
      <c r="G22" s="249">
        <v>5864</v>
      </c>
      <c r="H22" s="249">
        <v>11889</v>
      </c>
      <c r="I22" s="1"/>
    </row>
    <row r="23" spans="1:9" ht="15">
      <c r="A23" t="s">
        <v>309</v>
      </c>
      <c r="B23" s="249">
        <v>29073</v>
      </c>
      <c r="C23" s="249">
        <v>14053</v>
      </c>
      <c r="D23" s="249">
        <v>15020</v>
      </c>
      <c r="E23" s="249">
        <v>0</v>
      </c>
      <c r="F23" s="249">
        <v>29073</v>
      </c>
      <c r="G23" s="249">
        <v>9231</v>
      </c>
      <c r="H23" s="249">
        <v>19843</v>
      </c>
      <c r="I23" s="1"/>
    </row>
    <row r="24" spans="1:9" ht="15">
      <c r="A24" t="s">
        <v>310</v>
      </c>
      <c r="B24" s="249">
        <v>28195</v>
      </c>
      <c r="C24" s="249">
        <v>13316</v>
      </c>
      <c r="D24" s="249">
        <v>14879</v>
      </c>
      <c r="E24" s="249">
        <v>0</v>
      </c>
      <c r="F24" s="249">
        <v>28195</v>
      </c>
      <c r="G24" s="249">
        <v>10675</v>
      </c>
      <c r="H24" s="249">
        <v>17520</v>
      </c>
      <c r="I24" s="1"/>
    </row>
    <row r="25" spans="1:9" ht="15">
      <c r="A25" t="s">
        <v>311</v>
      </c>
      <c r="B25" s="249">
        <v>16864</v>
      </c>
      <c r="C25" s="249">
        <v>9882</v>
      </c>
      <c r="D25" s="249">
        <v>6982</v>
      </c>
      <c r="E25" s="249">
        <v>0</v>
      </c>
      <c r="F25" s="249">
        <v>16864</v>
      </c>
      <c r="G25" s="249">
        <v>3281</v>
      </c>
      <c r="H25" s="249">
        <v>13583</v>
      </c>
      <c r="I25" s="1"/>
    </row>
    <row r="26" spans="1:9" ht="15">
      <c r="A26" t="s">
        <v>312</v>
      </c>
      <c r="B26" s="249">
        <v>18506</v>
      </c>
      <c r="C26" s="249">
        <v>6064</v>
      </c>
      <c r="D26" s="249">
        <v>12442</v>
      </c>
      <c r="E26" s="249">
        <v>10424</v>
      </c>
      <c r="F26" s="249">
        <v>8082</v>
      </c>
      <c r="G26" s="249">
        <v>2691</v>
      </c>
      <c r="H26" s="249">
        <v>15815</v>
      </c>
      <c r="I26" s="1"/>
    </row>
    <row r="27" spans="1:9" ht="15">
      <c r="A27" t="s">
        <v>313</v>
      </c>
      <c r="B27" s="249">
        <v>12916</v>
      </c>
      <c r="C27" s="249">
        <v>6422</v>
      </c>
      <c r="D27" s="249">
        <v>6494</v>
      </c>
      <c r="E27" s="249">
        <v>0</v>
      </c>
      <c r="F27" s="249">
        <v>12916</v>
      </c>
      <c r="G27" s="249">
        <v>3573</v>
      </c>
      <c r="H27" s="249">
        <v>9343</v>
      </c>
      <c r="I27" s="1"/>
    </row>
    <row r="28" spans="1:9" ht="15">
      <c r="A28" t="s">
        <v>314</v>
      </c>
      <c r="B28" s="249">
        <v>13201</v>
      </c>
      <c r="C28" s="249">
        <v>7137</v>
      </c>
      <c r="D28" s="249">
        <v>6064</v>
      </c>
      <c r="E28" s="249">
        <v>1750</v>
      </c>
      <c r="F28" s="249">
        <v>11451</v>
      </c>
      <c r="G28" s="249">
        <v>2028</v>
      </c>
      <c r="H28" s="249">
        <v>11172</v>
      </c>
      <c r="I28" s="1"/>
    </row>
    <row r="29" spans="1:9" ht="15">
      <c r="A29" t="s">
        <v>315</v>
      </c>
      <c r="B29" s="249">
        <v>84068</v>
      </c>
      <c r="C29" s="249">
        <v>36677</v>
      </c>
      <c r="D29" s="249">
        <v>47391</v>
      </c>
      <c r="E29" s="249">
        <v>15628</v>
      </c>
      <c r="F29" s="249">
        <v>68440</v>
      </c>
      <c r="G29" s="249">
        <v>30804</v>
      </c>
      <c r="H29" s="249">
        <v>53264</v>
      </c>
      <c r="I29" s="1"/>
    </row>
    <row r="30" spans="1:9" ht="15">
      <c r="A30" t="s">
        <v>316</v>
      </c>
      <c r="B30" s="249">
        <v>97870</v>
      </c>
      <c r="C30" s="249">
        <v>50358</v>
      </c>
      <c r="D30" s="249">
        <v>47511</v>
      </c>
      <c r="E30" s="249">
        <v>16470</v>
      </c>
      <c r="F30" s="249">
        <v>81399</v>
      </c>
      <c r="G30" s="249">
        <v>35032</v>
      </c>
      <c r="H30" s="249">
        <v>62837</v>
      </c>
      <c r="I30" s="1"/>
    </row>
    <row r="31" spans="1:9" ht="15">
      <c r="A31" t="s">
        <v>317</v>
      </c>
      <c r="B31" s="249">
        <v>33292</v>
      </c>
      <c r="C31" s="249">
        <v>16260</v>
      </c>
      <c r="D31" s="249">
        <v>17033</v>
      </c>
      <c r="E31" s="249">
        <v>5186</v>
      </c>
      <c r="F31" s="249">
        <v>28106</v>
      </c>
      <c r="G31" s="249">
        <v>11288</v>
      </c>
      <c r="H31" s="249">
        <v>22004</v>
      </c>
      <c r="I31" s="1"/>
    </row>
    <row r="32" spans="1:9" ht="15">
      <c r="A32" t="s">
        <v>318</v>
      </c>
      <c r="B32" s="249">
        <v>43482</v>
      </c>
      <c r="C32" s="249">
        <v>18633</v>
      </c>
      <c r="D32" s="249">
        <v>24849</v>
      </c>
      <c r="E32" s="249">
        <v>7962</v>
      </c>
      <c r="F32" s="249">
        <v>35520</v>
      </c>
      <c r="G32" s="249">
        <v>15016</v>
      </c>
      <c r="H32" s="249">
        <v>28466</v>
      </c>
      <c r="I32" s="1"/>
    </row>
    <row r="33" spans="1:9" ht="15">
      <c r="A33" t="s">
        <v>319</v>
      </c>
      <c r="B33" s="249">
        <v>28328</v>
      </c>
      <c r="C33" s="249">
        <v>13329</v>
      </c>
      <c r="D33" s="249">
        <v>14999</v>
      </c>
      <c r="E33" s="249">
        <v>0</v>
      </c>
      <c r="F33" s="249">
        <v>28328</v>
      </c>
      <c r="G33" s="249">
        <v>10596</v>
      </c>
      <c r="H33" s="249">
        <v>17732</v>
      </c>
      <c r="I33" s="1"/>
    </row>
    <row r="34" spans="1:9" ht="15">
      <c r="A34" t="s">
        <v>320</v>
      </c>
      <c r="B34" s="249">
        <v>18614</v>
      </c>
      <c r="C34" s="249">
        <v>8155</v>
      </c>
      <c r="D34" s="249">
        <v>10458</v>
      </c>
      <c r="E34" s="249">
        <v>0</v>
      </c>
      <c r="F34" s="249">
        <v>18614</v>
      </c>
      <c r="G34" s="249">
        <v>5373</v>
      </c>
      <c r="H34" s="249">
        <v>13241</v>
      </c>
      <c r="I34" s="1"/>
    </row>
    <row r="35" spans="1:9" ht="15">
      <c r="A35" t="s">
        <v>321</v>
      </c>
      <c r="B35" s="249">
        <v>72135</v>
      </c>
      <c r="C35" s="249">
        <v>32362</v>
      </c>
      <c r="D35" s="249">
        <v>39773</v>
      </c>
      <c r="E35" s="249">
        <v>19343</v>
      </c>
      <c r="F35" s="249">
        <v>52793</v>
      </c>
      <c r="G35" s="249">
        <v>27604</v>
      </c>
      <c r="H35" s="249">
        <v>44532</v>
      </c>
      <c r="I35" s="1"/>
    </row>
    <row r="36" spans="1:9" ht="6.75" customHeight="1">
      <c r="A36" s="288"/>
      <c r="B36" s="232"/>
      <c r="C36" s="232"/>
      <c r="D36" s="232"/>
      <c r="E36" s="232"/>
      <c r="F36" s="232"/>
      <c r="G36" s="232"/>
      <c r="H36" s="232"/>
      <c r="I36" s="1"/>
    </row>
    <row r="37" spans="1:10" ht="15">
      <c r="A37" t="s">
        <v>517</v>
      </c>
      <c r="B37" s="273">
        <v>106003</v>
      </c>
      <c r="C37" s="273">
        <v>54492</v>
      </c>
      <c r="D37" s="273">
        <v>51510</v>
      </c>
      <c r="E37" s="273">
        <v>65975</v>
      </c>
      <c r="F37" s="273">
        <v>40028</v>
      </c>
      <c r="G37" s="273">
        <v>39668</v>
      </c>
      <c r="H37" s="273">
        <v>66335</v>
      </c>
      <c r="I37" s="233"/>
      <c r="J37" s="350"/>
    </row>
    <row r="38" spans="1:9" ht="15">
      <c r="A38" s="78" t="s">
        <v>518</v>
      </c>
      <c r="B38" s="249">
        <v>28669</v>
      </c>
      <c r="C38" s="249">
        <v>13298</v>
      </c>
      <c r="D38" s="249">
        <v>15371</v>
      </c>
      <c r="E38" s="249">
        <v>19891</v>
      </c>
      <c r="F38" s="249">
        <v>8778</v>
      </c>
      <c r="G38" s="249">
        <v>8496</v>
      </c>
      <c r="H38" s="249">
        <v>20173</v>
      </c>
      <c r="I38" s="1"/>
    </row>
    <row r="39" spans="1:9" ht="15">
      <c r="A39" s="78" t="s">
        <v>519</v>
      </c>
      <c r="B39" s="249">
        <v>32084</v>
      </c>
      <c r="C39" s="249">
        <v>18865</v>
      </c>
      <c r="D39" s="249">
        <v>13218</v>
      </c>
      <c r="E39" s="249">
        <v>25698</v>
      </c>
      <c r="F39" s="249">
        <v>6386</v>
      </c>
      <c r="G39" s="249">
        <v>14310</v>
      </c>
      <c r="H39" s="249">
        <v>17774</v>
      </c>
      <c r="I39" s="1"/>
    </row>
    <row r="40" spans="1:9" ht="15">
      <c r="A40" s="78" t="s">
        <v>520</v>
      </c>
      <c r="B40" s="249">
        <v>1394</v>
      </c>
      <c r="C40" s="249">
        <v>673</v>
      </c>
      <c r="D40" s="249">
        <v>720</v>
      </c>
      <c r="E40" s="249">
        <v>1394</v>
      </c>
      <c r="F40" s="249">
        <v>0</v>
      </c>
      <c r="G40" s="249">
        <v>542</v>
      </c>
      <c r="H40" s="249">
        <v>852</v>
      </c>
      <c r="I40" s="1"/>
    </row>
    <row r="41" spans="1:9" ht="15">
      <c r="A41" s="78" t="s">
        <v>521</v>
      </c>
      <c r="B41" s="249">
        <v>8940</v>
      </c>
      <c r="C41" s="249">
        <v>5263</v>
      </c>
      <c r="D41" s="249">
        <v>3677</v>
      </c>
      <c r="E41" s="249">
        <v>1593</v>
      </c>
      <c r="F41" s="249">
        <v>7346</v>
      </c>
      <c r="G41" s="249">
        <v>3524</v>
      </c>
      <c r="H41" s="249">
        <v>5416</v>
      </c>
      <c r="I41" s="1"/>
    </row>
    <row r="42" spans="1:9" ht="15">
      <c r="A42" s="78" t="s">
        <v>522</v>
      </c>
      <c r="B42" s="249">
        <v>29361</v>
      </c>
      <c r="C42" s="249">
        <v>13932</v>
      </c>
      <c r="D42" s="249">
        <v>15428</v>
      </c>
      <c r="E42" s="249">
        <v>12234</v>
      </c>
      <c r="F42" s="249">
        <v>17127</v>
      </c>
      <c r="G42" s="249">
        <v>12216</v>
      </c>
      <c r="H42" s="249">
        <v>17145</v>
      </c>
      <c r="I42" s="1"/>
    </row>
    <row r="43" spans="1:9" ht="15">
      <c r="A43" s="78" t="s">
        <v>523</v>
      </c>
      <c r="B43" s="249">
        <v>588</v>
      </c>
      <c r="C43" s="249">
        <v>319</v>
      </c>
      <c r="D43" s="249">
        <v>269</v>
      </c>
      <c r="E43" s="249">
        <v>588</v>
      </c>
      <c r="F43" s="249">
        <v>0</v>
      </c>
      <c r="G43" s="249">
        <v>0</v>
      </c>
      <c r="H43" s="249">
        <v>588</v>
      </c>
      <c r="I43" s="1"/>
    </row>
    <row r="44" spans="1:9" ht="15">
      <c r="A44" s="78" t="s">
        <v>524</v>
      </c>
      <c r="B44" s="249">
        <v>4968</v>
      </c>
      <c r="C44" s="249">
        <v>2141</v>
      </c>
      <c r="D44" s="249">
        <v>2827</v>
      </c>
      <c r="E44" s="249">
        <v>4578</v>
      </c>
      <c r="F44" s="249">
        <v>390</v>
      </c>
      <c r="G44" s="249">
        <v>581</v>
      </c>
      <c r="H44" s="249">
        <v>4387</v>
      </c>
      <c r="I44" s="1"/>
    </row>
    <row r="45" spans="1:9" ht="6" customHeight="1">
      <c r="A45" s="36"/>
      <c r="B45" s="36"/>
      <c r="C45" s="36"/>
      <c r="D45" s="36"/>
      <c r="E45" s="36"/>
      <c r="F45" s="36"/>
      <c r="G45" s="36"/>
      <c r="H45" s="36"/>
      <c r="I45" s="1"/>
    </row>
    <row r="46" ht="15">
      <c r="B46" s="40"/>
    </row>
    <row r="47" ht="15">
      <c r="C47" t="s">
        <v>601</v>
      </c>
    </row>
    <row r="48" spans="1:7" ht="26.25" customHeight="1">
      <c r="A48" s="77" t="s">
        <v>600</v>
      </c>
      <c r="B48" s="390" t="s">
        <v>595</v>
      </c>
      <c r="C48" s="390" t="s">
        <v>596</v>
      </c>
      <c r="D48" s="390" t="s">
        <v>597</v>
      </c>
      <c r="E48" s="390" t="s">
        <v>598</v>
      </c>
      <c r="F48" s="390" t="s">
        <v>599</v>
      </c>
      <c r="G48" s="77" t="s">
        <v>9</v>
      </c>
    </row>
    <row r="49" spans="1:7" ht="12" customHeight="1">
      <c r="A49" s="379" t="s">
        <v>602</v>
      </c>
      <c r="B49" s="379" t="s">
        <v>432</v>
      </c>
      <c r="C49" s="379" t="s">
        <v>432</v>
      </c>
      <c r="D49" s="379" t="s">
        <v>432</v>
      </c>
      <c r="E49" s="379" t="s">
        <v>432</v>
      </c>
      <c r="F49" s="379" t="s">
        <v>432</v>
      </c>
      <c r="G49" s="379" t="s">
        <v>432</v>
      </c>
    </row>
    <row r="50" spans="1:7" ht="15">
      <c r="A50" s="379" t="s">
        <v>595</v>
      </c>
      <c r="B50" s="379">
        <v>170862</v>
      </c>
      <c r="C50" s="379">
        <v>38905</v>
      </c>
      <c r="D50" s="379">
        <v>34084</v>
      </c>
      <c r="E50" s="379">
        <v>27138</v>
      </c>
      <c r="F50" s="379">
        <v>101401</v>
      </c>
      <c r="G50" s="379">
        <v>372391</v>
      </c>
    </row>
    <row r="51" spans="1:7" ht="15">
      <c r="A51" s="379" t="s">
        <v>596</v>
      </c>
      <c r="B51" s="379">
        <v>124215</v>
      </c>
      <c r="C51" s="379">
        <v>108962</v>
      </c>
      <c r="D51" s="379">
        <v>16273</v>
      </c>
      <c r="E51" s="379">
        <v>5236</v>
      </c>
      <c r="F51" s="379">
        <v>54508</v>
      </c>
      <c r="G51" s="379">
        <v>309194</v>
      </c>
    </row>
    <row r="52" spans="1:7" ht="15">
      <c r="A52" s="379" t="s">
        <v>597</v>
      </c>
      <c r="B52" s="379">
        <v>75442</v>
      </c>
      <c r="C52" s="379">
        <v>25299</v>
      </c>
      <c r="D52" s="379">
        <v>51196</v>
      </c>
      <c r="E52" s="379">
        <v>8649</v>
      </c>
      <c r="F52" s="379">
        <v>47240</v>
      </c>
      <c r="G52" s="379">
        <v>207825</v>
      </c>
    </row>
    <row r="53" spans="1:7" ht="15">
      <c r="A53" s="379" t="s">
        <v>598</v>
      </c>
      <c r="B53" s="379">
        <v>37221</v>
      </c>
      <c r="C53" s="379">
        <v>9096</v>
      </c>
      <c r="D53" s="379">
        <v>8384</v>
      </c>
      <c r="E53" s="379">
        <v>28978</v>
      </c>
      <c r="F53" s="379">
        <v>66681</v>
      </c>
      <c r="G53" s="379">
        <v>150360</v>
      </c>
    </row>
    <row r="54" spans="1:7" ht="15">
      <c r="A54" s="379" t="s">
        <v>599</v>
      </c>
      <c r="B54" s="379">
        <v>69577</v>
      </c>
      <c r="C54" s="379">
        <v>19502</v>
      </c>
      <c r="D54" s="379">
        <v>10423</v>
      </c>
      <c r="E54" s="379">
        <v>19681</v>
      </c>
      <c r="F54" s="379">
        <v>107959</v>
      </c>
      <c r="G54" s="379">
        <v>227141</v>
      </c>
    </row>
    <row r="55" spans="1:7" ht="15">
      <c r="A55" s="379" t="s">
        <v>9</v>
      </c>
      <c r="B55" s="379">
        <v>477317</v>
      </c>
      <c r="C55" s="379">
        <v>201764</v>
      </c>
      <c r="D55" s="379">
        <v>120360</v>
      </c>
      <c r="E55" s="379">
        <v>89681</v>
      </c>
      <c r="F55" s="379">
        <v>377789</v>
      </c>
      <c r="G55" s="379">
        <v>1266911</v>
      </c>
    </row>
  </sheetData>
  <sheetProtection/>
  <printOptions/>
  <pageMargins left="0.7" right="0.7" top="0.75" bottom="0.75" header="0.3" footer="0.3"/>
  <pageSetup horizontalDpi="600" verticalDpi="600" orientation="landscape" scale="78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00" zoomScalePageLayoutView="0" workbookViewId="0" topLeftCell="A1">
      <selection activeCell="L25" sqref="L25"/>
    </sheetView>
  </sheetViews>
  <sheetFormatPr defaultColWidth="9.140625" defaultRowHeight="15"/>
  <cols>
    <col min="1" max="1" width="29.00390625" style="0" customWidth="1"/>
    <col min="2" max="8" width="12.140625" style="0" customWidth="1"/>
  </cols>
  <sheetData>
    <row r="1" spans="1:8" ht="15">
      <c r="A1" s="67" t="s">
        <v>707</v>
      </c>
      <c r="B1" s="1"/>
      <c r="C1" s="1"/>
      <c r="D1" s="1"/>
      <c r="E1" s="1"/>
      <c r="F1" s="1"/>
      <c r="G1" s="1"/>
      <c r="H1" s="1"/>
    </row>
    <row r="2" spans="1:8" ht="15">
      <c r="A2" s="35"/>
      <c r="B2" s="2"/>
      <c r="C2" s="2"/>
      <c r="D2" s="2"/>
      <c r="E2" s="183" t="s">
        <v>325</v>
      </c>
      <c r="F2" s="2"/>
      <c r="G2" s="2"/>
      <c r="H2" s="183"/>
    </row>
    <row r="3" spans="1:8" ht="15">
      <c r="A3" s="35"/>
      <c r="B3" s="183" t="s">
        <v>9</v>
      </c>
      <c r="C3" s="183" t="s">
        <v>15</v>
      </c>
      <c r="D3" s="183" t="s">
        <v>16</v>
      </c>
      <c r="E3" s="183" t="s">
        <v>326</v>
      </c>
      <c r="F3" s="183" t="s">
        <v>327</v>
      </c>
      <c r="G3" s="183" t="s">
        <v>328</v>
      </c>
      <c r="H3" s="183" t="s">
        <v>329</v>
      </c>
    </row>
    <row r="4" spans="1:8" ht="15">
      <c r="A4" t="s">
        <v>248</v>
      </c>
      <c r="B4" s="14">
        <v>986183</v>
      </c>
      <c r="C4" s="14">
        <v>583954</v>
      </c>
      <c r="D4" s="14">
        <v>116152</v>
      </c>
      <c r="E4" s="14">
        <v>286077</v>
      </c>
      <c r="F4" s="289">
        <f>+SUM(C4,D4)/B4*100</f>
        <v>70.99148940916645</v>
      </c>
      <c r="G4" s="289">
        <f>+C4/B4*100</f>
        <v>59.213553671073214</v>
      </c>
      <c r="H4" s="289">
        <f>+D4/SUM(C4,D4)*100</f>
        <v>16.590630561657807</v>
      </c>
    </row>
    <row r="5" ht="4.5" customHeight="1"/>
    <row r="6" spans="1:10" ht="15">
      <c r="A6" t="s">
        <v>49</v>
      </c>
      <c r="B6" s="14">
        <v>459934</v>
      </c>
      <c r="C6" s="14">
        <v>322235</v>
      </c>
      <c r="D6" s="14">
        <v>50372</v>
      </c>
      <c r="E6" s="14">
        <v>87327</v>
      </c>
      <c r="F6" s="289">
        <f>+SUM(C6,D6)/B6*100</f>
        <v>81.01314536433489</v>
      </c>
      <c r="G6" s="289">
        <f>+C6/B6*100</f>
        <v>70.0611392069297</v>
      </c>
      <c r="H6" s="289">
        <f>+D6/SUM(C6,D6)*100</f>
        <v>13.518801310764426</v>
      </c>
      <c r="J6" s="301"/>
    </row>
    <row r="7" spans="1:8" ht="15">
      <c r="A7" s="78" t="s">
        <v>50</v>
      </c>
      <c r="B7" s="14">
        <v>526248</v>
      </c>
      <c r="C7" s="14">
        <v>261719</v>
      </c>
      <c r="D7" s="14">
        <v>65780</v>
      </c>
      <c r="E7" s="14">
        <v>198749</v>
      </c>
      <c r="F7" s="289">
        <f>+SUM(C7,D7)/B7*100</f>
        <v>62.23282558793572</v>
      </c>
      <c r="G7" s="289">
        <f>+C7/B7*100</f>
        <v>49.73301561241088</v>
      </c>
      <c r="H7" s="289">
        <f>+D7/SUM(C7,D7)*100</f>
        <v>20.085557513152715</v>
      </c>
    </row>
    <row r="8" spans="1:12" ht="15">
      <c r="A8" s="78" t="s">
        <v>52</v>
      </c>
      <c r="B8" s="14">
        <v>494536</v>
      </c>
      <c r="C8" s="14">
        <v>323034</v>
      </c>
      <c r="D8" s="14">
        <v>57668</v>
      </c>
      <c r="E8" s="14">
        <v>113834</v>
      </c>
      <c r="F8" s="289">
        <f>+SUM(C8,D8)/B8*100</f>
        <v>76.98165553164988</v>
      </c>
      <c r="G8" s="289">
        <f>+C8/B8*100</f>
        <v>65.32062377663102</v>
      </c>
      <c r="H8" s="289">
        <f>+D8/SUM(C8,D8)*100</f>
        <v>15.147805895424767</v>
      </c>
      <c r="L8" s="350"/>
    </row>
    <row r="9" spans="1:8" ht="15">
      <c r="A9" t="s">
        <v>51</v>
      </c>
      <c r="B9" s="14">
        <v>491646</v>
      </c>
      <c r="C9" s="14">
        <v>260920</v>
      </c>
      <c r="D9" s="14">
        <v>58483</v>
      </c>
      <c r="E9" s="14">
        <v>172242</v>
      </c>
      <c r="F9" s="289">
        <f>+SUM(C9,D9)/B9*100</f>
        <v>64.96605281035542</v>
      </c>
      <c r="G9" s="289">
        <f>+C9/B9*100</f>
        <v>53.070705344902635</v>
      </c>
      <c r="H9" s="289">
        <f>+D9/SUM(C9,D9)*100</f>
        <v>18.310097275229097</v>
      </c>
    </row>
    <row r="10" spans="1:8" ht="7.5" customHeight="1">
      <c r="A10" s="77"/>
      <c r="B10" s="225"/>
      <c r="C10" s="225"/>
      <c r="D10" s="225"/>
      <c r="E10" s="225"/>
      <c r="F10" s="224"/>
      <c r="G10" s="224"/>
      <c r="H10" s="224"/>
    </row>
    <row r="11" spans="1:8" ht="15">
      <c r="A11" t="s">
        <v>249</v>
      </c>
      <c r="B11" s="14">
        <v>919848</v>
      </c>
      <c r="C11" s="14">
        <v>550910</v>
      </c>
      <c r="D11" s="14">
        <v>106551</v>
      </c>
      <c r="E11" s="14">
        <v>262386</v>
      </c>
      <c r="F11" s="289">
        <f>+SUM(C11,D11)/B11*100</f>
        <v>71.47496108052634</v>
      </c>
      <c r="G11" s="289">
        <f>+C11/B11*100</f>
        <v>59.89141684278272</v>
      </c>
      <c r="H11" s="289">
        <f>+D11/SUM(C11,D11)*100</f>
        <v>16.20643657950814</v>
      </c>
    </row>
    <row r="12" ht="8.25" customHeight="1"/>
    <row r="13" spans="1:8" ht="15">
      <c r="A13" t="s">
        <v>49</v>
      </c>
      <c r="B13" s="14">
        <v>425639</v>
      </c>
      <c r="C13" s="14">
        <v>302058</v>
      </c>
      <c r="D13" s="14">
        <v>45965</v>
      </c>
      <c r="E13" s="14">
        <v>77615</v>
      </c>
      <c r="F13" s="289">
        <f>+SUM(C13,D13)/B13*100</f>
        <v>81.76482888081215</v>
      </c>
      <c r="G13" s="289">
        <f>+C13/B13*100</f>
        <v>70.96577146361118</v>
      </c>
      <c r="H13" s="289">
        <f>+D13/SUM(C13,D13)*100</f>
        <v>13.207460426466067</v>
      </c>
    </row>
    <row r="14" spans="1:8" ht="15">
      <c r="A14" s="78" t="s">
        <v>50</v>
      </c>
      <c r="B14" s="14">
        <v>494209</v>
      </c>
      <c r="C14" s="14">
        <v>248852</v>
      </c>
      <c r="D14" s="14">
        <v>60586</v>
      </c>
      <c r="E14" s="14">
        <v>184771</v>
      </c>
      <c r="F14" s="289">
        <f>+SUM(C14,D14)/B14*100</f>
        <v>62.612781232231704</v>
      </c>
      <c r="G14" s="289">
        <f>+C14/B14*100</f>
        <v>50.35359534124226</v>
      </c>
      <c r="H14" s="289">
        <f>+D14/SUM(C14,D14)*100</f>
        <v>19.57936646436443</v>
      </c>
    </row>
    <row r="15" spans="1:8" ht="15">
      <c r="A15" s="78" t="s">
        <v>52</v>
      </c>
      <c r="B15" s="14">
        <v>451643</v>
      </c>
      <c r="C15" s="14">
        <v>301754</v>
      </c>
      <c r="D15" s="14">
        <v>49758</v>
      </c>
      <c r="E15" s="14">
        <v>100131</v>
      </c>
      <c r="F15" s="289">
        <f>+SUM(C15,D15)/B15*100</f>
        <v>77.82961321220522</v>
      </c>
      <c r="G15" s="289">
        <f>+C15/B15*100</f>
        <v>66.81250456665995</v>
      </c>
      <c r="H15" s="289">
        <f>+D15/SUM(C15,D15)*100</f>
        <v>14.15542001411047</v>
      </c>
    </row>
    <row r="16" spans="1:8" ht="15">
      <c r="A16" t="s">
        <v>51</v>
      </c>
      <c r="B16" s="14">
        <v>468205</v>
      </c>
      <c r="C16" s="14">
        <v>249157</v>
      </c>
      <c r="D16" s="14">
        <v>56793</v>
      </c>
      <c r="E16" s="14">
        <v>162256</v>
      </c>
      <c r="F16" s="289">
        <f>+SUM(C16,D16)/B16*100</f>
        <v>65.34530814493651</v>
      </c>
      <c r="G16" s="289">
        <f>+C16/B16*100</f>
        <v>53.215365064448264</v>
      </c>
      <c r="H16" s="289">
        <f>+D16/SUM(C16,D16)*100</f>
        <v>18.562837064879883</v>
      </c>
    </row>
    <row r="17" spans="1:8" ht="6.75" customHeight="1">
      <c r="A17" s="77"/>
      <c r="B17" s="225"/>
      <c r="C17" s="225"/>
      <c r="D17" s="225"/>
      <c r="E17" s="225"/>
      <c r="F17" s="224"/>
      <c r="G17" s="224"/>
      <c r="H17" s="224"/>
    </row>
    <row r="18" spans="1:8" ht="15">
      <c r="A18" t="s">
        <v>250</v>
      </c>
      <c r="B18" s="14">
        <v>66335</v>
      </c>
      <c r="C18" s="14">
        <v>33044</v>
      </c>
      <c r="D18" s="14">
        <v>9600</v>
      </c>
      <c r="E18" s="14">
        <v>23690</v>
      </c>
      <c r="F18" s="289">
        <f>+SUM(C18,D18)/B18*100</f>
        <v>64.28582196427224</v>
      </c>
      <c r="G18" s="289">
        <f>+C18/B18*100</f>
        <v>49.81382377327203</v>
      </c>
      <c r="H18" s="289">
        <f>+D18/SUM(C18,D18)*100</f>
        <v>22.51195947847294</v>
      </c>
    </row>
    <row r="19" ht="9.75" customHeight="1"/>
    <row r="20" spans="1:8" ht="15">
      <c r="A20" t="s">
        <v>49</v>
      </c>
      <c r="B20" s="14">
        <v>34295</v>
      </c>
      <c r="C20" s="14">
        <v>20177</v>
      </c>
      <c r="D20" s="14">
        <v>4406</v>
      </c>
      <c r="E20" s="14">
        <v>9712</v>
      </c>
      <c r="F20" s="289">
        <f>+SUM(C20,D20)/B20*100</f>
        <v>71.6810030616708</v>
      </c>
      <c r="G20" s="289">
        <f>+C20/B20*100</f>
        <v>58.83364922000291</v>
      </c>
      <c r="H20" s="289">
        <f>+D20/SUM(C20,D20)*100</f>
        <v>17.922954887523897</v>
      </c>
    </row>
    <row r="21" spans="1:8" ht="15">
      <c r="A21" s="78" t="s">
        <v>50</v>
      </c>
      <c r="B21" s="14">
        <v>32039</v>
      </c>
      <c r="C21" s="14">
        <v>12867</v>
      </c>
      <c r="D21" s="14">
        <v>5194</v>
      </c>
      <c r="E21" s="14">
        <v>13978</v>
      </c>
      <c r="F21" s="289">
        <f>+SUM(C21,D21)/B21*100</f>
        <v>56.371921720403265</v>
      </c>
      <c r="G21" s="289">
        <f>+C21/B21*100</f>
        <v>40.16042947657542</v>
      </c>
      <c r="H21" s="289">
        <f>+D21/SUM(C21,D21)*100</f>
        <v>28.758097558274738</v>
      </c>
    </row>
    <row r="22" spans="1:8" ht="15">
      <c r="A22" s="78" t="s">
        <v>52</v>
      </c>
      <c r="B22" s="14">
        <v>42893</v>
      </c>
      <c r="C22" s="14">
        <v>21280</v>
      </c>
      <c r="D22" s="14">
        <v>7910</v>
      </c>
      <c r="E22" s="14">
        <v>13703</v>
      </c>
      <c r="F22" s="289">
        <f>+SUM(C22,D22)/B22*100</f>
        <v>68.05306227123307</v>
      </c>
      <c r="G22" s="289">
        <f>+C22/B22*100</f>
        <v>49.61182477327303</v>
      </c>
      <c r="H22" s="289">
        <f>+D22/SUM(C22,D22)*100</f>
        <v>27.098321342925658</v>
      </c>
    </row>
    <row r="23" spans="1:8" ht="15">
      <c r="A23" t="s">
        <v>51</v>
      </c>
      <c r="B23" s="14">
        <v>23441</v>
      </c>
      <c r="C23" s="14">
        <v>11764</v>
      </c>
      <c r="D23" s="14">
        <v>1691</v>
      </c>
      <c r="E23" s="14">
        <v>9987</v>
      </c>
      <c r="F23" s="289">
        <f>+SUM(C23,D23)/B23*100</f>
        <v>57.399428352032764</v>
      </c>
      <c r="G23" s="289">
        <f>+C23/B23*100</f>
        <v>50.18557228787168</v>
      </c>
      <c r="H23" s="289">
        <f>+D23/SUM(C23,D23)*100</f>
        <v>12.567818654775175</v>
      </c>
    </row>
    <row r="24" spans="1:8" ht="7.5" customHeight="1">
      <c r="A24" s="36"/>
      <c r="B24" s="36"/>
      <c r="C24" s="36"/>
      <c r="D24" s="36"/>
      <c r="E24" s="36"/>
      <c r="F24" s="36"/>
      <c r="G24" s="36"/>
      <c r="H24" s="36"/>
    </row>
    <row r="26" ht="15">
      <c r="E26" s="7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F40" sqref="F40"/>
    </sheetView>
  </sheetViews>
  <sheetFormatPr defaultColWidth="9.140625" defaultRowHeight="15"/>
  <cols>
    <col min="1" max="1" width="28.8515625" style="0" customWidth="1"/>
    <col min="2" max="8" width="11.8515625" style="0" customWidth="1"/>
  </cols>
  <sheetData>
    <row r="1" spans="1:8" ht="15.75">
      <c r="A1" s="229" t="s">
        <v>708</v>
      </c>
      <c r="B1" s="175"/>
      <c r="C1" s="175"/>
      <c r="D1" s="175"/>
      <c r="E1" s="175"/>
      <c r="F1" s="175"/>
      <c r="G1" s="175"/>
      <c r="H1" s="175"/>
    </row>
    <row r="2" spans="1:8" ht="15">
      <c r="A2" s="142" t="s">
        <v>330</v>
      </c>
      <c r="B2" s="10"/>
      <c r="C2" s="10"/>
      <c r="D2" s="10"/>
      <c r="E2" s="142" t="s">
        <v>325</v>
      </c>
      <c r="F2" s="10"/>
      <c r="G2" s="10"/>
      <c r="H2" s="142"/>
    </row>
    <row r="3" spans="1:8" ht="15">
      <c r="A3" s="142" t="s">
        <v>331</v>
      </c>
      <c r="B3" s="142" t="s">
        <v>9</v>
      </c>
      <c r="C3" s="142" t="s">
        <v>15</v>
      </c>
      <c r="D3" s="142" t="s">
        <v>16</v>
      </c>
      <c r="E3" s="142" t="s">
        <v>326</v>
      </c>
      <c r="F3" s="142" t="s">
        <v>327</v>
      </c>
      <c r="G3" s="142" t="s">
        <v>328</v>
      </c>
      <c r="H3" s="142" t="s">
        <v>329</v>
      </c>
    </row>
    <row r="4" spans="1:8" ht="15">
      <c r="A4" s="175" t="s">
        <v>483</v>
      </c>
      <c r="B4" s="14">
        <f>SUM(C4:E4)</f>
        <v>986183</v>
      </c>
      <c r="C4" s="14">
        <v>583954</v>
      </c>
      <c r="D4" s="14">
        <v>116152</v>
      </c>
      <c r="E4" s="14">
        <v>286077</v>
      </c>
      <c r="F4" s="289">
        <f>+SUM(C4,D4)/B4*100</f>
        <v>70.99148940916645</v>
      </c>
      <c r="G4" s="289">
        <f>+C4/B4*100</f>
        <v>59.213553671073214</v>
      </c>
      <c r="H4" s="289">
        <f>+D4/SUM(C4,D4)*100</f>
        <v>16.590630561657807</v>
      </c>
    </row>
    <row r="5" spans="1:8" ht="7.5" customHeight="1">
      <c r="A5" s="175"/>
      <c r="B5" s="14"/>
      <c r="C5" s="14"/>
      <c r="D5" s="14"/>
      <c r="E5" s="14"/>
      <c r="F5" s="289"/>
      <c r="G5" s="289"/>
      <c r="H5" s="289"/>
    </row>
    <row r="6" spans="1:11" ht="15">
      <c r="A6" s="175" t="s">
        <v>332</v>
      </c>
      <c r="B6" s="14">
        <f>SUM(C6:E6)</f>
        <v>77105</v>
      </c>
      <c r="C6" s="14">
        <v>18213</v>
      </c>
      <c r="D6" s="14">
        <v>12419</v>
      </c>
      <c r="E6" s="14">
        <v>46473</v>
      </c>
      <c r="F6" s="289">
        <f aca="true" t="shared" si="0" ref="F6:F19">+SUM(C6,D6)/B6*100</f>
        <v>39.7276441216523</v>
      </c>
      <c r="G6" s="289">
        <f aca="true" t="shared" si="1" ref="G6:G19">+C6/B6*100</f>
        <v>23.621036249270475</v>
      </c>
      <c r="H6" s="289">
        <f aca="true" t="shared" si="2" ref="H6:H19">+D6/SUM(C6,D6)*100</f>
        <v>40.54256986158266</v>
      </c>
      <c r="I6" s="129"/>
      <c r="K6" s="350"/>
    </row>
    <row r="7" spans="1:9" ht="15">
      <c r="A7" s="175" t="s">
        <v>333</v>
      </c>
      <c r="B7" s="14">
        <f aca="true" t="shared" si="3" ref="B7:B19">SUM(C7:E7)</f>
        <v>106243</v>
      </c>
      <c r="C7" s="14">
        <v>31715</v>
      </c>
      <c r="D7" s="14">
        <v>16193</v>
      </c>
      <c r="E7" s="14">
        <v>58335</v>
      </c>
      <c r="F7" s="289">
        <f t="shared" si="0"/>
        <v>45.09285317620926</v>
      </c>
      <c r="G7" s="289">
        <f t="shared" si="1"/>
        <v>29.851378443756293</v>
      </c>
      <c r="H7" s="289">
        <f t="shared" si="2"/>
        <v>33.80020038406947</v>
      </c>
      <c r="I7" s="129"/>
    </row>
    <row r="8" spans="1:9" ht="15">
      <c r="A8" s="175" t="s">
        <v>334</v>
      </c>
      <c r="B8" s="14">
        <f t="shared" si="3"/>
        <v>43283</v>
      </c>
      <c r="C8" s="14">
        <v>10282</v>
      </c>
      <c r="D8" s="14">
        <v>6273</v>
      </c>
      <c r="E8" s="14">
        <v>26728</v>
      </c>
      <c r="F8" s="289">
        <f t="shared" si="0"/>
        <v>38.248272994016126</v>
      </c>
      <c r="G8" s="289">
        <f t="shared" si="1"/>
        <v>23.755284984867036</v>
      </c>
      <c r="H8" s="289">
        <f t="shared" si="2"/>
        <v>37.89187556629417</v>
      </c>
      <c r="I8" s="129"/>
    </row>
    <row r="9" spans="1:9" ht="15">
      <c r="A9" s="175" t="s">
        <v>335</v>
      </c>
      <c r="B9" s="14">
        <f t="shared" si="3"/>
        <v>100547</v>
      </c>
      <c r="C9" s="14">
        <v>40470</v>
      </c>
      <c r="D9" s="14">
        <v>15773</v>
      </c>
      <c r="E9" s="14">
        <v>44304</v>
      </c>
      <c r="F9" s="289">
        <f t="shared" si="0"/>
        <v>55.937024476115646</v>
      </c>
      <c r="G9" s="289">
        <f t="shared" si="1"/>
        <v>40.249833411240516</v>
      </c>
      <c r="H9" s="289">
        <f t="shared" si="2"/>
        <v>28.04437885603542</v>
      </c>
      <c r="I9" s="129"/>
    </row>
    <row r="10" spans="1:9" ht="15">
      <c r="A10" s="175" t="s">
        <v>336</v>
      </c>
      <c r="B10" s="14">
        <f t="shared" si="3"/>
        <v>11371</v>
      </c>
      <c r="C10" s="14">
        <v>6168</v>
      </c>
      <c r="D10" s="14">
        <v>1575</v>
      </c>
      <c r="E10" s="14">
        <v>3628</v>
      </c>
      <c r="F10" s="289">
        <f t="shared" si="0"/>
        <v>68.09427490985841</v>
      </c>
      <c r="G10" s="289">
        <f t="shared" si="1"/>
        <v>54.2432503737578</v>
      </c>
      <c r="H10" s="289">
        <f t="shared" si="2"/>
        <v>20.340953118946146</v>
      </c>
      <c r="I10" s="129"/>
    </row>
    <row r="11" spans="1:9" ht="15">
      <c r="A11" s="175" t="s">
        <v>337</v>
      </c>
      <c r="B11" s="14">
        <f t="shared" si="3"/>
        <v>10185</v>
      </c>
      <c r="C11" s="14">
        <v>5658</v>
      </c>
      <c r="D11" s="14">
        <v>2316</v>
      </c>
      <c r="E11" s="14">
        <v>2211</v>
      </c>
      <c r="F11" s="289">
        <f t="shared" si="0"/>
        <v>78.29160530191459</v>
      </c>
      <c r="G11" s="289">
        <f t="shared" si="1"/>
        <v>55.552282768777616</v>
      </c>
      <c r="H11" s="289">
        <f t="shared" si="2"/>
        <v>29.044394281414597</v>
      </c>
      <c r="I11" s="129"/>
    </row>
    <row r="12" spans="1:9" ht="15">
      <c r="A12" s="175" t="s">
        <v>338</v>
      </c>
      <c r="B12" s="14">
        <f t="shared" si="3"/>
        <v>137600</v>
      </c>
      <c r="C12" s="14">
        <v>129076</v>
      </c>
      <c r="D12" s="14">
        <v>3915</v>
      </c>
      <c r="E12" s="14">
        <v>4609</v>
      </c>
      <c r="F12" s="289">
        <f t="shared" si="0"/>
        <v>96.65043604651163</v>
      </c>
      <c r="G12" s="289">
        <f t="shared" si="1"/>
        <v>93.80523255813954</v>
      </c>
      <c r="H12" s="289">
        <f t="shared" si="2"/>
        <v>2.9438082276244257</v>
      </c>
      <c r="I12" s="129"/>
    </row>
    <row r="13" spans="1:9" ht="15">
      <c r="A13" s="175" t="s">
        <v>339</v>
      </c>
      <c r="B13" s="14">
        <f t="shared" si="3"/>
        <v>17514</v>
      </c>
      <c r="C13" s="14">
        <v>16322</v>
      </c>
      <c r="D13" s="14">
        <v>564</v>
      </c>
      <c r="E13" s="14">
        <v>628</v>
      </c>
      <c r="F13" s="289">
        <f t="shared" si="0"/>
        <v>96.41429713372159</v>
      </c>
      <c r="G13" s="289">
        <f t="shared" si="1"/>
        <v>93.19401621559895</v>
      </c>
      <c r="H13" s="289">
        <f t="shared" si="2"/>
        <v>3.340045007698685</v>
      </c>
      <c r="I13" s="129"/>
    </row>
    <row r="14" spans="1:9" ht="15">
      <c r="A14" s="175" t="s">
        <v>340</v>
      </c>
      <c r="B14" s="14">
        <f t="shared" si="3"/>
        <v>191387</v>
      </c>
      <c r="C14" s="14">
        <v>159371</v>
      </c>
      <c r="D14" s="14">
        <v>17422</v>
      </c>
      <c r="E14" s="14">
        <v>14594</v>
      </c>
      <c r="F14" s="289">
        <f t="shared" si="0"/>
        <v>92.37461269574213</v>
      </c>
      <c r="G14" s="289">
        <f t="shared" si="1"/>
        <v>83.27159106940388</v>
      </c>
      <c r="H14" s="289">
        <f t="shared" si="2"/>
        <v>9.854462563563036</v>
      </c>
      <c r="I14" s="129"/>
    </row>
    <row r="15" spans="1:9" ht="15">
      <c r="A15" s="175" t="s">
        <v>341</v>
      </c>
      <c r="B15" s="14">
        <f t="shared" si="3"/>
        <v>40926</v>
      </c>
      <c r="C15" s="14">
        <v>23032</v>
      </c>
      <c r="D15" s="14">
        <v>5460</v>
      </c>
      <c r="E15" s="14">
        <v>12434</v>
      </c>
      <c r="F15" s="289">
        <f t="shared" si="0"/>
        <v>69.61833553242438</v>
      </c>
      <c r="G15" s="289">
        <f t="shared" si="1"/>
        <v>56.27718320871817</v>
      </c>
      <c r="H15" s="289">
        <f t="shared" si="2"/>
        <v>19.163273901446022</v>
      </c>
      <c r="I15" s="129"/>
    </row>
    <row r="16" spans="1:9" ht="15">
      <c r="A16" s="175" t="s">
        <v>342</v>
      </c>
      <c r="B16" s="14">
        <f t="shared" si="3"/>
        <v>25637</v>
      </c>
      <c r="C16" s="14">
        <v>15172</v>
      </c>
      <c r="D16" s="14">
        <v>3479</v>
      </c>
      <c r="E16" s="14">
        <v>6986</v>
      </c>
      <c r="F16" s="289">
        <f t="shared" si="0"/>
        <v>72.75032180052267</v>
      </c>
      <c r="G16" s="289">
        <f t="shared" si="1"/>
        <v>59.180091274330074</v>
      </c>
      <c r="H16" s="289">
        <f t="shared" si="2"/>
        <v>18.653155326792128</v>
      </c>
      <c r="I16" s="129"/>
    </row>
    <row r="17" spans="1:9" ht="15">
      <c r="A17" s="175" t="s">
        <v>343</v>
      </c>
      <c r="B17" s="14">
        <f t="shared" si="3"/>
        <v>23642</v>
      </c>
      <c r="C17" s="14">
        <v>12006</v>
      </c>
      <c r="D17" s="14">
        <v>3598</v>
      </c>
      <c r="E17" s="14">
        <v>8038</v>
      </c>
      <c r="F17" s="289">
        <f t="shared" si="0"/>
        <v>66.00118433296676</v>
      </c>
      <c r="G17" s="289">
        <f t="shared" si="1"/>
        <v>50.78250571017681</v>
      </c>
      <c r="H17" s="289">
        <f t="shared" si="2"/>
        <v>23.05819020763907</v>
      </c>
      <c r="I17" s="129"/>
    </row>
    <row r="18" spans="1:9" ht="15">
      <c r="A18" s="175" t="s">
        <v>344</v>
      </c>
      <c r="B18" s="14">
        <f t="shared" si="3"/>
        <v>190743</v>
      </c>
      <c r="C18" s="14">
        <v>112447</v>
      </c>
      <c r="D18" s="14">
        <v>25973</v>
      </c>
      <c r="E18" s="14">
        <v>52323</v>
      </c>
      <c r="F18" s="289">
        <f t="shared" si="0"/>
        <v>72.5688491845048</v>
      </c>
      <c r="G18" s="289">
        <f t="shared" si="1"/>
        <v>58.9520978489381</v>
      </c>
      <c r="H18" s="289">
        <f t="shared" si="2"/>
        <v>18.763906949862736</v>
      </c>
      <c r="I18" s="129"/>
    </row>
    <row r="19" spans="1:9" ht="15">
      <c r="A19" s="175" t="s">
        <v>345</v>
      </c>
      <c r="B19" s="14">
        <f t="shared" si="3"/>
        <v>9999</v>
      </c>
      <c r="C19" s="14">
        <v>4022</v>
      </c>
      <c r="D19" s="14">
        <v>1192</v>
      </c>
      <c r="E19" s="14">
        <v>4785</v>
      </c>
      <c r="F19" s="289">
        <f t="shared" si="0"/>
        <v>52.14521452145215</v>
      </c>
      <c r="G19" s="289">
        <f t="shared" si="1"/>
        <v>40.22402240224022</v>
      </c>
      <c r="H19" s="289">
        <f t="shared" si="2"/>
        <v>22.86152665899501</v>
      </c>
      <c r="I19" s="129"/>
    </row>
    <row r="20" spans="1:8" ht="6" customHeight="1">
      <c r="A20" s="228"/>
      <c r="B20" s="24"/>
      <c r="C20" s="24"/>
      <c r="D20" s="24"/>
      <c r="E20" s="24"/>
      <c r="F20" s="24"/>
      <c r="G20" s="24"/>
      <c r="H20" s="24"/>
    </row>
    <row r="21" spans="1:8" ht="15">
      <c r="A21" s="175" t="s">
        <v>484</v>
      </c>
      <c r="B21" s="14">
        <f>SUM(C21:E21)</f>
        <v>919847</v>
      </c>
      <c r="C21" s="14">
        <v>550910</v>
      </c>
      <c r="D21" s="14">
        <v>106551</v>
      </c>
      <c r="E21" s="14">
        <v>262386</v>
      </c>
      <c r="F21" s="289">
        <f>+SUM(C21,D21)/B21*100</f>
        <v>71.4750387836238</v>
      </c>
      <c r="G21" s="289">
        <f>+C21/B21*100</f>
        <v>59.89148195297697</v>
      </c>
      <c r="H21" s="289">
        <f>+D21/SUM(C21,D21)*100</f>
        <v>16.20643657950814</v>
      </c>
    </row>
    <row r="22" spans="1:8" ht="8.25" customHeight="1">
      <c r="A22" s="175"/>
      <c r="B22" s="14"/>
      <c r="C22" s="14"/>
      <c r="D22" s="14"/>
      <c r="E22" s="14"/>
      <c r="F22" s="289"/>
      <c r="G22" s="289"/>
      <c r="H22" s="289"/>
    </row>
    <row r="23" spans="1:8" ht="15">
      <c r="A23" s="175" t="s">
        <v>332</v>
      </c>
      <c r="B23" s="14">
        <f>SUM(C23:E23)</f>
        <v>70044</v>
      </c>
      <c r="C23" s="14">
        <v>16033</v>
      </c>
      <c r="D23" s="14">
        <v>11196</v>
      </c>
      <c r="E23" s="14">
        <v>42815</v>
      </c>
      <c r="F23" s="289">
        <f aca="true" t="shared" si="4" ref="F23:F36">+SUM(C23,D23)/B23*100</f>
        <v>38.87413625720975</v>
      </c>
      <c r="G23" s="289">
        <f aca="true" t="shared" si="5" ref="G23:G36">+C23/B23*100</f>
        <v>22.889897778539204</v>
      </c>
      <c r="H23" s="289">
        <f aca="true" t="shared" si="6" ref="H23:H36">+D23/SUM(C23,D23)*100</f>
        <v>41.11792574093797</v>
      </c>
    </row>
    <row r="24" spans="1:8" ht="15">
      <c r="A24" s="175" t="s">
        <v>333</v>
      </c>
      <c r="B24" s="14">
        <f aca="true" t="shared" si="7" ref="B24:B36">SUM(C24:E24)</f>
        <v>95283</v>
      </c>
      <c r="C24" s="14">
        <v>29771</v>
      </c>
      <c r="D24" s="14">
        <v>15147</v>
      </c>
      <c r="E24" s="14">
        <v>50365</v>
      </c>
      <c r="F24" s="289">
        <f t="shared" si="4"/>
        <v>47.141672701321326</v>
      </c>
      <c r="G24" s="289">
        <f t="shared" si="5"/>
        <v>31.244818068280804</v>
      </c>
      <c r="H24" s="289">
        <f t="shared" si="6"/>
        <v>33.72144797185984</v>
      </c>
    </row>
    <row r="25" spans="1:8" ht="15">
      <c r="A25" s="175" t="s">
        <v>334</v>
      </c>
      <c r="B25" s="14">
        <f t="shared" si="7"/>
        <v>41383</v>
      </c>
      <c r="C25" s="14">
        <v>10124</v>
      </c>
      <c r="D25" s="14">
        <v>5608</v>
      </c>
      <c r="E25" s="14">
        <v>25651</v>
      </c>
      <c r="F25" s="289">
        <f t="shared" si="4"/>
        <v>38.0156102747505</v>
      </c>
      <c r="G25" s="289">
        <f t="shared" si="5"/>
        <v>24.46415194645144</v>
      </c>
      <c r="H25" s="289">
        <f t="shared" si="6"/>
        <v>35.647088736333586</v>
      </c>
    </row>
    <row r="26" spans="1:8" ht="15">
      <c r="A26" s="175" t="s">
        <v>335</v>
      </c>
      <c r="B26" s="14">
        <f t="shared" si="7"/>
        <v>99150</v>
      </c>
      <c r="C26" s="14">
        <v>40279</v>
      </c>
      <c r="D26" s="14">
        <v>15207</v>
      </c>
      <c r="E26" s="14">
        <v>43664</v>
      </c>
      <c r="F26" s="289">
        <f t="shared" si="4"/>
        <v>55.96167423096319</v>
      </c>
      <c r="G26" s="289">
        <f t="shared" si="5"/>
        <v>40.624306606152295</v>
      </c>
      <c r="H26" s="289">
        <f t="shared" si="6"/>
        <v>27.40691345564647</v>
      </c>
    </row>
    <row r="27" spans="1:8" ht="15">
      <c r="A27" s="175" t="s">
        <v>336</v>
      </c>
      <c r="B27" s="14">
        <f t="shared" si="7"/>
        <v>10830</v>
      </c>
      <c r="C27" s="14">
        <v>5886</v>
      </c>
      <c r="D27" s="14">
        <v>1575</v>
      </c>
      <c r="E27" s="14">
        <v>3369</v>
      </c>
      <c r="F27" s="289">
        <f t="shared" si="4"/>
        <v>68.89196675900277</v>
      </c>
      <c r="G27" s="289">
        <f t="shared" si="5"/>
        <v>54.34903047091413</v>
      </c>
      <c r="H27" s="289">
        <f t="shared" si="6"/>
        <v>21.109770808202654</v>
      </c>
    </row>
    <row r="28" spans="1:8" ht="15">
      <c r="A28" s="175" t="s">
        <v>337</v>
      </c>
      <c r="B28" s="14">
        <f t="shared" si="7"/>
        <v>9973</v>
      </c>
      <c r="C28" s="14">
        <v>5591</v>
      </c>
      <c r="D28" s="14">
        <v>2171</v>
      </c>
      <c r="E28" s="14">
        <v>2211</v>
      </c>
      <c r="F28" s="289">
        <f t="shared" si="4"/>
        <v>77.83014138173068</v>
      </c>
      <c r="G28" s="289">
        <f t="shared" si="5"/>
        <v>56.06136568735586</v>
      </c>
      <c r="H28" s="289">
        <f t="shared" si="6"/>
        <v>27.969595465086318</v>
      </c>
    </row>
    <row r="29" spans="1:8" ht="15">
      <c r="A29" s="175" t="s">
        <v>338</v>
      </c>
      <c r="B29" s="14">
        <f t="shared" si="7"/>
        <v>133337</v>
      </c>
      <c r="C29" s="14">
        <v>124813</v>
      </c>
      <c r="D29" s="14">
        <v>3915</v>
      </c>
      <c r="E29" s="14">
        <v>4609</v>
      </c>
      <c r="F29" s="289">
        <f t="shared" si="4"/>
        <v>96.54334505801091</v>
      </c>
      <c r="G29" s="289">
        <f t="shared" si="5"/>
        <v>93.60717580266544</v>
      </c>
      <c r="H29" s="289">
        <f t="shared" si="6"/>
        <v>3.0412963768566277</v>
      </c>
    </row>
    <row r="30" spans="1:8" ht="15">
      <c r="A30" s="175" t="s">
        <v>339</v>
      </c>
      <c r="B30" s="14">
        <f t="shared" si="7"/>
        <v>16323</v>
      </c>
      <c r="C30" s="14">
        <v>15131</v>
      </c>
      <c r="D30" s="14">
        <v>564</v>
      </c>
      <c r="E30" s="14">
        <v>628</v>
      </c>
      <c r="F30" s="289">
        <f t="shared" si="4"/>
        <v>96.15266801445813</v>
      </c>
      <c r="G30" s="289">
        <f t="shared" si="5"/>
        <v>92.69742081725173</v>
      </c>
      <c r="H30" s="289">
        <f t="shared" si="6"/>
        <v>3.5935011150047784</v>
      </c>
    </row>
    <row r="31" spans="1:8" ht="15">
      <c r="A31" s="175" t="s">
        <v>340</v>
      </c>
      <c r="B31" s="14">
        <f t="shared" si="7"/>
        <v>187013</v>
      </c>
      <c r="C31" s="14">
        <v>156241</v>
      </c>
      <c r="D31" s="14">
        <v>16744</v>
      </c>
      <c r="E31" s="14">
        <v>14028</v>
      </c>
      <c r="F31" s="289">
        <f t="shared" si="4"/>
        <v>92.49891718757519</v>
      </c>
      <c r="G31" s="289">
        <f t="shared" si="5"/>
        <v>83.54552892044939</v>
      </c>
      <c r="H31" s="289">
        <f t="shared" si="6"/>
        <v>9.67945197560482</v>
      </c>
    </row>
    <row r="32" spans="1:8" ht="15">
      <c r="A32" s="175" t="s">
        <v>341</v>
      </c>
      <c r="B32" s="14">
        <f t="shared" si="7"/>
        <v>40647</v>
      </c>
      <c r="C32" s="14">
        <v>22753</v>
      </c>
      <c r="D32" s="14">
        <v>5460</v>
      </c>
      <c r="E32" s="14">
        <v>12434</v>
      </c>
      <c r="F32" s="289">
        <f t="shared" si="4"/>
        <v>69.40979654095013</v>
      </c>
      <c r="G32" s="289">
        <f t="shared" si="5"/>
        <v>55.97707087853963</v>
      </c>
      <c r="H32" s="289">
        <f t="shared" si="6"/>
        <v>19.352780633041505</v>
      </c>
    </row>
    <row r="33" spans="1:8" ht="15">
      <c r="A33" s="175" t="s">
        <v>342</v>
      </c>
      <c r="B33" s="14">
        <f t="shared" si="7"/>
        <v>24677</v>
      </c>
      <c r="C33" s="14">
        <v>14983</v>
      </c>
      <c r="D33" s="14">
        <v>3271</v>
      </c>
      <c r="E33" s="14">
        <v>6423</v>
      </c>
      <c r="F33" s="289">
        <f t="shared" si="4"/>
        <v>73.97171455201199</v>
      </c>
      <c r="G33" s="289">
        <f t="shared" si="5"/>
        <v>60.71645661952425</v>
      </c>
      <c r="H33" s="289">
        <f t="shared" si="6"/>
        <v>17.919360140243235</v>
      </c>
    </row>
    <row r="34" spans="1:8" ht="15">
      <c r="A34" s="175" t="s">
        <v>343</v>
      </c>
      <c r="B34" s="14">
        <f t="shared" si="7"/>
        <v>22401</v>
      </c>
      <c r="C34" s="14">
        <v>11232</v>
      </c>
      <c r="D34" s="14">
        <v>3464</v>
      </c>
      <c r="E34" s="14">
        <v>7705</v>
      </c>
      <c r="F34" s="289">
        <f t="shared" si="4"/>
        <v>65.60421409758493</v>
      </c>
      <c r="G34" s="289">
        <f t="shared" si="5"/>
        <v>50.14061872237846</v>
      </c>
      <c r="H34" s="289">
        <f t="shared" si="6"/>
        <v>23.57103973870441</v>
      </c>
    </row>
    <row r="35" spans="1:8" ht="15">
      <c r="A35" s="175" t="s">
        <v>344</v>
      </c>
      <c r="B35" s="14">
        <f t="shared" si="7"/>
        <v>162328</v>
      </c>
      <c r="C35" s="14">
        <v>95362</v>
      </c>
      <c r="D35" s="14">
        <v>21630</v>
      </c>
      <c r="E35" s="14">
        <v>45336</v>
      </c>
      <c r="F35" s="289">
        <f t="shared" si="4"/>
        <v>72.07136168744763</v>
      </c>
      <c r="G35" s="289">
        <f t="shared" si="5"/>
        <v>58.74648859100093</v>
      </c>
      <c r="H35" s="289">
        <f t="shared" si="6"/>
        <v>18.48844365426696</v>
      </c>
    </row>
    <row r="36" spans="1:8" ht="15">
      <c r="A36" s="175" t="s">
        <v>345</v>
      </c>
      <c r="B36" s="14">
        <f t="shared" si="7"/>
        <v>6461</v>
      </c>
      <c r="C36" s="14">
        <v>2712</v>
      </c>
      <c r="D36" s="14">
        <v>601</v>
      </c>
      <c r="E36" s="14">
        <v>3148</v>
      </c>
      <c r="F36" s="289">
        <f t="shared" si="4"/>
        <v>51.27689212196255</v>
      </c>
      <c r="G36" s="289">
        <f t="shared" si="5"/>
        <v>41.97492648196873</v>
      </c>
      <c r="H36" s="289">
        <f t="shared" si="6"/>
        <v>18.140658013884696</v>
      </c>
    </row>
    <row r="37" spans="1:8" ht="8.25" customHeight="1">
      <c r="A37" s="228"/>
      <c r="B37" s="24"/>
      <c r="C37" s="24"/>
      <c r="D37" s="24"/>
      <c r="E37" s="24"/>
      <c r="F37" s="24"/>
      <c r="G37" s="24"/>
      <c r="H37" s="24"/>
    </row>
    <row r="38" spans="1:8" ht="15">
      <c r="A38" s="175" t="s">
        <v>485</v>
      </c>
      <c r="B38" s="14">
        <f>SUM(C38:E38)</f>
        <v>66334</v>
      </c>
      <c r="C38" s="14">
        <v>33044</v>
      </c>
      <c r="D38" s="14">
        <v>9600</v>
      </c>
      <c r="E38" s="14">
        <v>23690</v>
      </c>
      <c r="F38" s="289">
        <f>+SUM(C38,D38)/B38*100</f>
        <v>64.28679108752677</v>
      </c>
      <c r="G38" s="289">
        <f>+C38/B38*100</f>
        <v>49.81457472789218</v>
      </c>
      <c r="H38" s="289">
        <f>+D38/SUM(C38,D38)*100</f>
        <v>22.51195947847294</v>
      </c>
    </row>
    <row r="39" spans="1:8" ht="7.5" customHeight="1">
      <c r="A39" s="175"/>
      <c r="B39" s="14"/>
      <c r="C39" s="14"/>
      <c r="D39" s="14"/>
      <c r="E39" s="14"/>
      <c r="F39" s="289"/>
      <c r="G39" s="289"/>
      <c r="H39" s="289"/>
    </row>
    <row r="40" spans="1:8" ht="15">
      <c r="A40" s="175" t="s">
        <v>332</v>
      </c>
      <c r="B40" s="290">
        <f>SUM(C40:E40)</f>
        <v>7060</v>
      </c>
      <c r="C40" s="290">
        <v>2179</v>
      </c>
      <c r="D40" s="290">
        <v>1223</v>
      </c>
      <c r="E40" s="290">
        <v>3658</v>
      </c>
      <c r="F40" s="291">
        <f aca="true" t="shared" si="8" ref="F40:F53">+SUM(C40,D40)/B40*100</f>
        <v>48.18696883852691</v>
      </c>
      <c r="G40" s="291">
        <f aca="true" t="shared" si="9" ref="G40:G53">+C40/B40*100</f>
        <v>30.864022662889518</v>
      </c>
      <c r="H40" s="291">
        <f aca="true" t="shared" si="10" ref="H40:H53">+D40/SUM(C40,D40)*100</f>
        <v>35.94944150499706</v>
      </c>
    </row>
    <row r="41" spans="1:8" ht="15">
      <c r="A41" s="175" t="s">
        <v>333</v>
      </c>
      <c r="B41" s="290">
        <f aca="true" t="shared" si="11" ref="B41:B53">SUM(C41:E41)</f>
        <v>10960</v>
      </c>
      <c r="C41" s="290">
        <v>1944</v>
      </c>
      <c r="D41" s="290">
        <v>1046</v>
      </c>
      <c r="E41" s="290">
        <v>7970</v>
      </c>
      <c r="F41" s="291">
        <f t="shared" si="8"/>
        <v>27.28102189781022</v>
      </c>
      <c r="G41" s="291">
        <f t="shared" si="9"/>
        <v>17.73722627737226</v>
      </c>
      <c r="H41" s="291">
        <f t="shared" si="10"/>
        <v>34.98327759197324</v>
      </c>
    </row>
    <row r="42" spans="1:8" ht="15">
      <c r="A42" s="175" t="s">
        <v>334</v>
      </c>
      <c r="B42" s="290">
        <f t="shared" si="11"/>
        <v>1901</v>
      </c>
      <c r="C42" s="290">
        <v>159</v>
      </c>
      <c r="D42" s="290">
        <v>665</v>
      </c>
      <c r="E42" s="290">
        <v>1077</v>
      </c>
      <c r="F42" s="291">
        <f t="shared" si="8"/>
        <v>43.345607574960546</v>
      </c>
      <c r="G42" s="291">
        <f t="shared" si="9"/>
        <v>8.364018937401367</v>
      </c>
      <c r="H42" s="291">
        <f t="shared" si="10"/>
        <v>80.70388349514563</v>
      </c>
    </row>
    <row r="43" spans="1:8" ht="15">
      <c r="A43" s="175" t="s">
        <v>335</v>
      </c>
      <c r="B43" s="290">
        <f t="shared" si="11"/>
        <v>1398</v>
      </c>
      <c r="C43" s="290">
        <v>192</v>
      </c>
      <c r="D43" s="290">
        <v>566</v>
      </c>
      <c r="E43" s="290">
        <v>640</v>
      </c>
      <c r="F43" s="291">
        <f t="shared" si="8"/>
        <v>54.220314735336196</v>
      </c>
      <c r="G43" s="291">
        <f t="shared" si="9"/>
        <v>13.733905579399142</v>
      </c>
      <c r="H43" s="291">
        <f t="shared" si="10"/>
        <v>74.67018469656992</v>
      </c>
    </row>
    <row r="44" spans="1:8" ht="15">
      <c r="A44" s="175" t="s">
        <v>336</v>
      </c>
      <c r="B44" s="290">
        <f t="shared" si="11"/>
        <v>542</v>
      </c>
      <c r="C44" s="290">
        <v>282</v>
      </c>
      <c r="D44" s="290">
        <v>0</v>
      </c>
      <c r="E44" s="290">
        <v>260</v>
      </c>
      <c r="F44" s="291">
        <f t="shared" si="8"/>
        <v>52.02952029520295</v>
      </c>
      <c r="G44" s="291">
        <f t="shared" si="9"/>
        <v>52.02952029520295</v>
      </c>
      <c r="H44" s="291">
        <f t="shared" si="10"/>
        <v>0</v>
      </c>
    </row>
    <row r="45" spans="1:8" ht="15">
      <c r="A45" s="175" t="s">
        <v>337</v>
      </c>
      <c r="B45" s="290">
        <f t="shared" si="11"/>
        <v>212</v>
      </c>
      <c r="C45" s="290">
        <v>67</v>
      </c>
      <c r="D45" s="290">
        <v>145</v>
      </c>
      <c r="E45" s="290">
        <v>0</v>
      </c>
      <c r="F45" s="291">
        <f t="shared" si="8"/>
        <v>100</v>
      </c>
      <c r="G45" s="291">
        <f t="shared" si="9"/>
        <v>31.60377358490566</v>
      </c>
      <c r="H45" s="291">
        <f t="shared" si="10"/>
        <v>68.39622641509435</v>
      </c>
    </row>
    <row r="46" spans="1:8" ht="15">
      <c r="A46" s="175" t="s">
        <v>338</v>
      </c>
      <c r="B46" s="290">
        <f t="shared" si="11"/>
        <v>4263</v>
      </c>
      <c r="C46" s="290">
        <v>4263</v>
      </c>
      <c r="D46" s="290">
        <v>0</v>
      </c>
      <c r="E46" s="290">
        <v>0</v>
      </c>
      <c r="F46" s="291">
        <f t="shared" si="8"/>
        <v>100</v>
      </c>
      <c r="G46" s="291">
        <f t="shared" si="9"/>
        <v>100</v>
      </c>
      <c r="H46" s="291">
        <f t="shared" si="10"/>
        <v>0</v>
      </c>
    </row>
    <row r="47" spans="1:8" ht="15">
      <c r="A47" s="175" t="s">
        <v>339</v>
      </c>
      <c r="B47" s="290">
        <f t="shared" si="11"/>
        <v>1191</v>
      </c>
      <c r="C47" s="290">
        <v>1191</v>
      </c>
      <c r="D47" s="290">
        <v>0</v>
      </c>
      <c r="E47" s="290">
        <v>0</v>
      </c>
      <c r="F47" s="291">
        <f t="shared" si="8"/>
        <v>100</v>
      </c>
      <c r="G47" s="291">
        <f t="shared" si="9"/>
        <v>100</v>
      </c>
      <c r="H47" s="291">
        <f t="shared" si="10"/>
        <v>0</v>
      </c>
    </row>
    <row r="48" spans="1:8" ht="15">
      <c r="A48" s="175" t="s">
        <v>340</v>
      </c>
      <c r="B48" s="290">
        <f t="shared" si="11"/>
        <v>4374</v>
      </c>
      <c r="C48" s="290">
        <v>3130</v>
      </c>
      <c r="D48" s="290">
        <v>678</v>
      </c>
      <c r="E48" s="290">
        <v>566</v>
      </c>
      <c r="F48" s="291">
        <f t="shared" si="8"/>
        <v>87.05989940557842</v>
      </c>
      <c r="G48" s="291">
        <f t="shared" si="9"/>
        <v>71.55921353452219</v>
      </c>
      <c r="H48" s="291">
        <f t="shared" si="10"/>
        <v>17.804621848739497</v>
      </c>
    </row>
    <row r="49" spans="1:8" ht="15">
      <c r="A49" s="175" t="s">
        <v>341</v>
      </c>
      <c r="B49" s="290">
        <f t="shared" si="11"/>
        <v>279</v>
      </c>
      <c r="C49" s="290">
        <v>279</v>
      </c>
      <c r="D49" s="290">
        <v>0</v>
      </c>
      <c r="E49" s="290">
        <v>0</v>
      </c>
      <c r="F49" s="291">
        <f t="shared" si="8"/>
        <v>100</v>
      </c>
      <c r="G49" s="291">
        <f t="shared" si="9"/>
        <v>100</v>
      </c>
      <c r="H49" s="291">
        <f t="shared" si="10"/>
        <v>0</v>
      </c>
    </row>
    <row r="50" spans="1:8" ht="15">
      <c r="A50" s="175" t="s">
        <v>342</v>
      </c>
      <c r="B50" s="290">
        <f t="shared" si="11"/>
        <v>961</v>
      </c>
      <c r="C50" s="290">
        <v>190</v>
      </c>
      <c r="D50" s="290">
        <v>208</v>
      </c>
      <c r="E50" s="290">
        <v>563</v>
      </c>
      <c r="F50" s="291">
        <f t="shared" si="8"/>
        <v>41.41519250780437</v>
      </c>
      <c r="G50" s="291">
        <f t="shared" si="9"/>
        <v>19.77107180020812</v>
      </c>
      <c r="H50" s="291">
        <f t="shared" si="10"/>
        <v>52.26130653266332</v>
      </c>
    </row>
    <row r="51" spans="1:8" ht="15">
      <c r="A51" s="175" t="s">
        <v>343</v>
      </c>
      <c r="B51" s="290">
        <f t="shared" si="11"/>
        <v>1242</v>
      </c>
      <c r="C51" s="290">
        <v>775</v>
      </c>
      <c r="D51" s="290">
        <v>134</v>
      </c>
      <c r="E51" s="290">
        <v>333</v>
      </c>
      <c r="F51" s="291">
        <f t="shared" si="8"/>
        <v>73.18840579710145</v>
      </c>
      <c r="G51" s="291">
        <f t="shared" si="9"/>
        <v>62.39935587761675</v>
      </c>
      <c r="H51" s="292">
        <v>0</v>
      </c>
    </row>
    <row r="52" spans="1:8" ht="15">
      <c r="A52" s="175" t="s">
        <v>344</v>
      </c>
      <c r="B52" s="290">
        <f t="shared" si="11"/>
        <v>28414</v>
      </c>
      <c r="C52" s="290">
        <v>17084</v>
      </c>
      <c r="D52" s="290">
        <v>4344</v>
      </c>
      <c r="E52" s="290">
        <v>6986</v>
      </c>
      <c r="F52" s="291">
        <f t="shared" si="8"/>
        <v>75.4135285422679</v>
      </c>
      <c r="G52" s="291">
        <f t="shared" si="9"/>
        <v>60.12529034982755</v>
      </c>
      <c r="H52" s="291">
        <f t="shared" si="10"/>
        <v>20.272540601082696</v>
      </c>
    </row>
    <row r="53" spans="1:8" ht="15">
      <c r="A53" s="175" t="s">
        <v>345</v>
      </c>
      <c r="B53" s="290">
        <f t="shared" si="11"/>
        <v>3538</v>
      </c>
      <c r="C53" s="290">
        <v>1310</v>
      </c>
      <c r="D53" s="290">
        <v>591</v>
      </c>
      <c r="E53" s="290">
        <v>1637</v>
      </c>
      <c r="F53" s="291">
        <f t="shared" si="8"/>
        <v>53.73092142453364</v>
      </c>
      <c r="G53" s="291">
        <f t="shared" si="9"/>
        <v>37.02656868287168</v>
      </c>
      <c r="H53" s="291">
        <f t="shared" si="10"/>
        <v>31.08890057864282</v>
      </c>
    </row>
    <row r="54" spans="1:8" ht="7.5" customHeight="1">
      <c r="A54" s="10"/>
      <c r="B54" s="10"/>
      <c r="C54" s="10"/>
      <c r="D54" s="10"/>
      <c r="E54" s="10"/>
      <c r="F54" s="10"/>
      <c r="G54" s="10"/>
      <c r="H54" s="10"/>
    </row>
  </sheetData>
  <sheetProtection/>
  <printOptions/>
  <pageMargins left="0.7" right="0.7" top="0.75" bottom="0.75" header="0.3" footer="0.3"/>
  <pageSetup horizontalDpi="600" verticalDpi="600" orientation="landscape" scale="96" r:id="rId1"/>
  <rowBreaks count="1" manualBreakCount="1">
    <brk id="37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70C0"/>
  </sheetPr>
  <dimension ref="A1:J54"/>
  <sheetViews>
    <sheetView tabSelected="1" view="pageBreakPreview" zoomScaleSheetLayoutView="100" zoomScalePageLayoutView="0" workbookViewId="0" topLeftCell="A1">
      <selection activeCell="O10" sqref="O10"/>
    </sheetView>
  </sheetViews>
  <sheetFormatPr defaultColWidth="9.140625" defaultRowHeight="15"/>
  <cols>
    <col min="1" max="1" width="48.57421875" style="0" customWidth="1"/>
    <col min="2" max="2" width="11.7109375" style="0" customWidth="1"/>
    <col min="3" max="8" width="12.00390625" style="0" customWidth="1"/>
  </cols>
  <sheetData>
    <row r="1" ht="15.75">
      <c r="A1" s="87" t="s">
        <v>709</v>
      </c>
    </row>
    <row r="2" spans="1:8" ht="15">
      <c r="A2" s="36"/>
      <c r="B2" s="2"/>
      <c r="C2" s="2"/>
      <c r="D2" s="2"/>
      <c r="E2" s="2"/>
      <c r="F2" s="2"/>
      <c r="G2" s="2" t="s">
        <v>408</v>
      </c>
      <c r="H2" s="183" t="s">
        <v>409</v>
      </c>
    </row>
    <row r="3" spans="1:8" ht="15">
      <c r="A3" s="35"/>
      <c r="B3" s="183" t="s">
        <v>9</v>
      </c>
      <c r="C3" s="183" t="s">
        <v>49</v>
      </c>
      <c r="D3" s="183" t="s">
        <v>50</v>
      </c>
      <c r="E3" s="183" t="s">
        <v>52</v>
      </c>
      <c r="F3" s="183" t="s">
        <v>51</v>
      </c>
      <c r="G3" s="183" t="s">
        <v>410</v>
      </c>
      <c r="H3" s="183" t="s">
        <v>410</v>
      </c>
    </row>
    <row r="4" spans="1:8" ht="15">
      <c r="A4" t="s">
        <v>251</v>
      </c>
      <c r="B4" s="327">
        <v>583954</v>
      </c>
      <c r="C4" s="327">
        <v>322235</v>
      </c>
      <c r="D4" s="387">
        <v>261719</v>
      </c>
      <c r="E4" s="327">
        <v>323034</v>
      </c>
      <c r="F4" s="387">
        <v>260920</v>
      </c>
      <c r="G4" s="327">
        <v>550910</v>
      </c>
      <c r="H4" s="387">
        <v>33044</v>
      </c>
    </row>
    <row r="5" spans="2:8" ht="15">
      <c r="B5" s="327"/>
      <c r="C5" s="327"/>
      <c r="D5" s="327"/>
      <c r="E5" s="327"/>
      <c r="F5" s="327"/>
      <c r="G5" s="327"/>
      <c r="H5" s="327"/>
    </row>
    <row r="6" spans="1:8" ht="15">
      <c r="A6" s="78" t="s">
        <v>25</v>
      </c>
      <c r="B6" s="327">
        <v>99281</v>
      </c>
      <c r="C6" s="327">
        <v>49795</v>
      </c>
      <c r="D6" s="387">
        <v>49486</v>
      </c>
      <c r="E6" s="327">
        <v>5120</v>
      </c>
      <c r="F6" s="387">
        <v>94161</v>
      </c>
      <c r="G6" s="327">
        <v>92763</v>
      </c>
      <c r="H6" s="387">
        <v>6518</v>
      </c>
    </row>
    <row r="7" spans="1:8" ht="15">
      <c r="A7" t="s">
        <v>28</v>
      </c>
      <c r="B7" s="387">
        <v>4607</v>
      </c>
      <c r="C7" s="387">
        <v>4325</v>
      </c>
      <c r="D7" s="387">
        <v>282</v>
      </c>
      <c r="E7" s="387">
        <v>562</v>
      </c>
      <c r="F7" s="387">
        <v>4045</v>
      </c>
      <c r="G7" s="387">
        <v>4607</v>
      </c>
      <c r="H7" s="387">
        <v>0</v>
      </c>
    </row>
    <row r="8" spans="1:8" ht="15">
      <c r="A8" t="s">
        <v>26</v>
      </c>
      <c r="B8" s="387">
        <v>25761</v>
      </c>
      <c r="C8" s="387">
        <v>13341</v>
      </c>
      <c r="D8" s="387">
        <v>12420</v>
      </c>
      <c r="E8" s="387">
        <v>13819</v>
      </c>
      <c r="F8" s="387">
        <v>11942</v>
      </c>
      <c r="G8" s="387">
        <v>24383</v>
      </c>
      <c r="H8" s="387">
        <v>1378</v>
      </c>
    </row>
    <row r="9" spans="1:8" ht="15">
      <c r="A9" t="s">
        <v>346</v>
      </c>
      <c r="B9" s="387">
        <v>2814</v>
      </c>
      <c r="C9" s="387">
        <v>2672</v>
      </c>
      <c r="D9" s="387">
        <v>142</v>
      </c>
      <c r="E9" s="387">
        <v>2087</v>
      </c>
      <c r="F9" s="387">
        <v>726</v>
      </c>
      <c r="G9" s="387">
        <v>2589</v>
      </c>
      <c r="H9" s="387">
        <v>224</v>
      </c>
    </row>
    <row r="10" spans="1:8" ht="15">
      <c r="A10" t="s">
        <v>347</v>
      </c>
      <c r="B10" s="387">
        <v>2446</v>
      </c>
      <c r="C10" s="387">
        <v>1849</v>
      </c>
      <c r="D10" s="387">
        <v>596</v>
      </c>
      <c r="E10" s="387">
        <v>1962</v>
      </c>
      <c r="F10" s="387">
        <v>484</v>
      </c>
      <c r="G10" s="387">
        <v>2446</v>
      </c>
      <c r="H10" s="387">
        <v>0</v>
      </c>
    </row>
    <row r="11" spans="1:8" ht="15">
      <c r="A11" t="s">
        <v>348</v>
      </c>
      <c r="B11" s="387">
        <v>48150</v>
      </c>
      <c r="C11" s="387">
        <v>42646</v>
      </c>
      <c r="D11" s="387">
        <v>5504</v>
      </c>
      <c r="E11" s="387">
        <v>18281</v>
      </c>
      <c r="F11" s="387">
        <v>29870</v>
      </c>
      <c r="G11" s="387">
        <v>47227</v>
      </c>
      <c r="H11" s="387">
        <v>923</v>
      </c>
    </row>
    <row r="12" spans="1:8" ht="15">
      <c r="A12" t="s">
        <v>361</v>
      </c>
      <c r="B12" s="387">
        <v>105508</v>
      </c>
      <c r="C12" s="387">
        <v>49107</v>
      </c>
      <c r="D12" s="387">
        <v>56401</v>
      </c>
      <c r="E12" s="387">
        <v>68149</v>
      </c>
      <c r="F12" s="387">
        <v>37359</v>
      </c>
      <c r="G12" s="387">
        <v>96608</v>
      </c>
      <c r="H12" s="387">
        <v>8900</v>
      </c>
    </row>
    <row r="13" spans="1:8" ht="15">
      <c r="A13" t="s">
        <v>33</v>
      </c>
      <c r="B13" s="387">
        <v>27225</v>
      </c>
      <c r="C13" s="387">
        <v>26370</v>
      </c>
      <c r="D13" s="387">
        <v>855</v>
      </c>
      <c r="E13" s="387">
        <v>14584</v>
      </c>
      <c r="F13" s="387">
        <v>12642</v>
      </c>
      <c r="G13" s="387">
        <v>26361</v>
      </c>
      <c r="H13" s="387">
        <v>864</v>
      </c>
    </row>
    <row r="14" spans="1:8" ht="15">
      <c r="A14" t="s">
        <v>349</v>
      </c>
      <c r="B14" s="387">
        <v>13808</v>
      </c>
      <c r="C14" s="387">
        <v>6799</v>
      </c>
      <c r="D14" s="387">
        <v>7008</v>
      </c>
      <c r="E14" s="387">
        <v>9823</v>
      </c>
      <c r="F14" s="387">
        <v>3985</v>
      </c>
      <c r="G14" s="387">
        <v>13235</v>
      </c>
      <c r="H14" s="387">
        <v>573</v>
      </c>
    </row>
    <row r="15" spans="1:8" ht="15">
      <c r="A15" t="s">
        <v>350</v>
      </c>
      <c r="B15" s="387">
        <v>4692</v>
      </c>
      <c r="C15" s="387">
        <v>3040</v>
      </c>
      <c r="D15" s="387">
        <v>1653</v>
      </c>
      <c r="E15" s="387">
        <v>4566</v>
      </c>
      <c r="F15" s="387">
        <v>127</v>
      </c>
      <c r="G15" s="387">
        <v>4004</v>
      </c>
      <c r="H15" s="387">
        <v>689</v>
      </c>
    </row>
    <row r="16" spans="1:8" ht="15">
      <c r="A16" t="s">
        <v>351</v>
      </c>
      <c r="B16" s="387">
        <v>6902</v>
      </c>
      <c r="C16" s="387">
        <v>4125</v>
      </c>
      <c r="D16" s="387">
        <v>2777</v>
      </c>
      <c r="E16" s="387">
        <v>5192</v>
      </c>
      <c r="F16" s="387">
        <v>1709</v>
      </c>
      <c r="G16" s="387">
        <v>6591</v>
      </c>
      <c r="H16" s="387">
        <v>311</v>
      </c>
    </row>
    <row r="17" spans="1:8" ht="15">
      <c r="A17" t="s">
        <v>352</v>
      </c>
      <c r="B17" s="387">
        <v>102</v>
      </c>
      <c r="C17" s="387">
        <v>102</v>
      </c>
      <c r="D17" s="387">
        <v>0</v>
      </c>
      <c r="E17" s="387">
        <v>102</v>
      </c>
      <c r="F17" s="387">
        <v>0</v>
      </c>
      <c r="G17" s="387">
        <v>102</v>
      </c>
      <c r="H17" s="387">
        <v>0</v>
      </c>
    </row>
    <row r="18" spans="1:8" ht="15">
      <c r="A18" t="s">
        <v>486</v>
      </c>
      <c r="B18" s="387">
        <v>8731</v>
      </c>
      <c r="C18" s="387">
        <v>6779</v>
      </c>
      <c r="D18" s="387">
        <v>1952</v>
      </c>
      <c r="E18" s="387">
        <v>7285</v>
      </c>
      <c r="F18" s="387">
        <v>1446</v>
      </c>
      <c r="G18" s="387">
        <v>7720</v>
      </c>
      <c r="H18" s="387">
        <v>1012</v>
      </c>
    </row>
    <row r="19" spans="1:8" ht="15">
      <c r="A19" t="s">
        <v>353</v>
      </c>
      <c r="B19" s="387">
        <v>10666</v>
      </c>
      <c r="C19" s="387">
        <v>7362</v>
      </c>
      <c r="D19" s="387">
        <v>3305</v>
      </c>
      <c r="E19" s="387">
        <v>6500</v>
      </c>
      <c r="F19" s="387">
        <v>4166</v>
      </c>
      <c r="G19" s="387">
        <v>10283</v>
      </c>
      <c r="H19" s="387">
        <v>383</v>
      </c>
    </row>
    <row r="20" spans="1:8" ht="15">
      <c r="A20" t="s">
        <v>354</v>
      </c>
      <c r="B20" s="387">
        <v>18304</v>
      </c>
      <c r="C20" s="387">
        <v>14644</v>
      </c>
      <c r="D20" s="387">
        <v>3660</v>
      </c>
      <c r="E20" s="387">
        <v>11521</v>
      </c>
      <c r="F20" s="387">
        <v>6784</v>
      </c>
      <c r="G20" s="387">
        <v>17829</v>
      </c>
      <c r="H20" s="387">
        <v>475</v>
      </c>
    </row>
    <row r="21" spans="1:8" ht="15">
      <c r="A21" t="s">
        <v>355</v>
      </c>
      <c r="B21" s="387">
        <v>27526</v>
      </c>
      <c r="C21" s="387">
        <v>17389</v>
      </c>
      <c r="D21" s="387">
        <v>10137</v>
      </c>
      <c r="E21" s="387">
        <v>12922</v>
      </c>
      <c r="F21" s="387">
        <v>14604</v>
      </c>
      <c r="G21" s="387">
        <v>24339</v>
      </c>
      <c r="H21" s="387">
        <v>3187</v>
      </c>
    </row>
    <row r="22" spans="1:8" ht="15">
      <c r="A22" t="s">
        <v>356</v>
      </c>
      <c r="B22" s="387">
        <v>16293</v>
      </c>
      <c r="C22" s="387">
        <v>7637</v>
      </c>
      <c r="D22" s="387">
        <v>8656</v>
      </c>
      <c r="E22" s="387">
        <v>13180</v>
      </c>
      <c r="F22" s="387">
        <v>3113</v>
      </c>
      <c r="G22" s="387">
        <v>12849</v>
      </c>
      <c r="H22" s="387">
        <v>3444</v>
      </c>
    </row>
    <row r="23" spans="1:8" ht="15">
      <c r="A23" t="s">
        <v>360</v>
      </c>
      <c r="B23" s="387">
        <v>3772</v>
      </c>
      <c r="C23" s="387">
        <v>2420</v>
      </c>
      <c r="D23" s="387">
        <v>1352</v>
      </c>
      <c r="E23" s="387">
        <v>2799</v>
      </c>
      <c r="F23" s="387">
        <v>973</v>
      </c>
      <c r="G23" s="387">
        <v>3516</v>
      </c>
      <c r="H23" s="387">
        <v>256</v>
      </c>
    </row>
    <row r="24" spans="1:8" ht="15">
      <c r="A24" t="s">
        <v>359</v>
      </c>
      <c r="B24" s="387">
        <v>14606</v>
      </c>
      <c r="C24" s="387">
        <v>8101</v>
      </c>
      <c r="D24" s="387">
        <v>6505</v>
      </c>
      <c r="E24" s="387">
        <v>8415</v>
      </c>
      <c r="F24" s="387">
        <v>6191</v>
      </c>
      <c r="G24" s="387">
        <v>14026</v>
      </c>
      <c r="H24" s="387">
        <v>580</v>
      </c>
    </row>
    <row r="25" spans="1:8" ht="15">
      <c r="A25" t="s">
        <v>358</v>
      </c>
      <c r="B25" s="387">
        <v>138096</v>
      </c>
      <c r="C25" s="387">
        <v>50392</v>
      </c>
      <c r="D25" s="387">
        <v>87704</v>
      </c>
      <c r="E25" s="387">
        <v>112913</v>
      </c>
      <c r="F25" s="387">
        <v>25183</v>
      </c>
      <c r="G25" s="387">
        <v>135834</v>
      </c>
      <c r="H25" s="387">
        <v>2261</v>
      </c>
    </row>
    <row r="26" spans="1:8" ht="15">
      <c r="A26" t="s">
        <v>357</v>
      </c>
      <c r="B26" s="387">
        <v>4664</v>
      </c>
      <c r="C26" s="387">
        <v>3340</v>
      </c>
      <c r="D26" s="387">
        <v>1324</v>
      </c>
      <c r="E26" s="387">
        <v>3253</v>
      </c>
      <c r="F26" s="387">
        <v>1412</v>
      </c>
      <c r="G26" s="387">
        <v>3599</v>
      </c>
      <c r="H26" s="387">
        <v>1065</v>
      </c>
    </row>
    <row r="27" spans="1:8" ht="11.25" customHeight="1">
      <c r="A27" s="36"/>
      <c r="B27" s="36"/>
      <c r="C27" s="36"/>
      <c r="D27" s="36"/>
      <c r="E27" s="36"/>
      <c r="F27" s="36"/>
      <c r="G27" s="36"/>
      <c r="H27" s="36"/>
    </row>
    <row r="32" spans="2:10" ht="15">
      <c r="B32" s="75"/>
      <c r="C32" s="75"/>
      <c r="D32" s="75"/>
      <c r="E32" s="75"/>
      <c r="F32" s="75"/>
      <c r="G32" s="75"/>
      <c r="H32" s="75"/>
      <c r="J32" s="75"/>
    </row>
    <row r="33" spans="2:10" ht="15">
      <c r="B33" s="75"/>
      <c r="C33" s="75"/>
      <c r="D33" s="75"/>
      <c r="E33" s="75"/>
      <c r="F33" s="75"/>
      <c r="G33" s="75"/>
      <c r="H33" s="75"/>
      <c r="J33" s="75"/>
    </row>
    <row r="34" spans="2:10" ht="15">
      <c r="B34" s="75"/>
      <c r="C34" s="75"/>
      <c r="F34" s="75"/>
      <c r="G34" s="75"/>
      <c r="J34" s="75"/>
    </row>
    <row r="35" spans="2:10" ht="15">
      <c r="B35" s="75"/>
      <c r="C35" s="75"/>
      <c r="D35" s="75"/>
      <c r="E35" s="75"/>
      <c r="F35" s="75"/>
      <c r="G35" s="75"/>
      <c r="J35" s="75"/>
    </row>
    <row r="36" spans="2:10" ht="15">
      <c r="B36" s="75"/>
      <c r="C36" s="75"/>
      <c r="G36" s="75"/>
      <c r="J36" s="75"/>
    </row>
    <row r="37" spans="2:10" ht="15">
      <c r="B37" s="75"/>
      <c r="C37" s="75"/>
      <c r="D37" s="75"/>
      <c r="E37" s="75"/>
      <c r="F37" s="75"/>
      <c r="G37" s="75"/>
      <c r="J37" s="75"/>
    </row>
    <row r="38" spans="2:10" ht="15">
      <c r="B38" s="75"/>
      <c r="C38" s="75"/>
      <c r="D38" s="75"/>
      <c r="E38" s="75"/>
      <c r="F38" s="75"/>
      <c r="G38" s="75"/>
      <c r="H38" s="75"/>
      <c r="J38" s="75"/>
    </row>
    <row r="39" spans="2:10" ht="15">
      <c r="B39" s="75"/>
      <c r="C39" s="75"/>
      <c r="D39" s="75"/>
      <c r="E39" s="75"/>
      <c r="F39" s="75"/>
      <c r="G39" s="75"/>
      <c r="H39" s="75"/>
      <c r="J39" s="75"/>
    </row>
    <row r="40" spans="2:10" ht="15">
      <c r="B40" s="75"/>
      <c r="C40" s="75"/>
      <c r="D40" s="75"/>
      <c r="E40" s="75"/>
      <c r="F40" s="75"/>
      <c r="G40" s="75"/>
      <c r="J40" s="75"/>
    </row>
    <row r="41" spans="2:10" ht="15">
      <c r="B41" s="75"/>
      <c r="C41" s="75"/>
      <c r="D41" s="75"/>
      <c r="E41" s="75"/>
      <c r="F41" s="75"/>
      <c r="G41" s="75"/>
      <c r="H41" s="75"/>
      <c r="J41" s="75"/>
    </row>
    <row r="42" spans="2:10" ht="15">
      <c r="B42" s="75"/>
      <c r="C42" s="75"/>
      <c r="D42" s="75"/>
      <c r="E42" s="75"/>
      <c r="G42" s="75"/>
      <c r="J42" s="75"/>
    </row>
    <row r="43" spans="2:7" ht="15">
      <c r="B43" s="75"/>
      <c r="C43" s="75"/>
      <c r="D43" s="75"/>
      <c r="E43" s="75"/>
      <c r="G43" s="75"/>
    </row>
    <row r="44" ht="15">
      <c r="J44" s="75"/>
    </row>
    <row r="45" spans="2:10" ht="15">
      <c r="B45" s="75"/>
      <c r="C45" s="75"/>
      <c r="D45" s="75"/>
      <c r="E45" s="75"/>
      <c r="G45" s="75"/>
      <c r="H45" s="75"/>
      <c r="J45" s="75"/>
    </row>
    <row r="46" spans="2:10" ht="15">
      <c r="B46" s="75"/>
      <c r="C46" s="75"/>
      <c r="D46" s="75"/>
      <c r="E46" s="75"/>
      <c r="F46" s="75"/>
      <c r="G46" s="75"/>
      <c r="J46" s="75"/>
    </row>
    <row r="47" spans="2:10" ht="15">
      <c r="B47" s="75"/>
      <c r="C47" s="75"/>
      <c r="D47" s="75"/>
      <c r="E47" s="75"/>
      <c r="F47" s="75"/>
      <c r="G47" s="75"/>
      <c r="H47" s="75"/>
      <c r="J47" s="75"/>
    </row>
    <row r="48" spans="2:10" ht="15">
      <c r="B48" s="75"/>
      <c r="C48" s="75"/>
      <c r="D48" s="75"/>
      <c r="E48" s="75"/>
      <c r="F48" s="75"/>
      <c r="G48" s="75"/>
      <c r="H48" s="75"/>
      <c r="J48" s="75"/>
    </row>
    <row r="49" spans="2:10" ht="15">
      <c r="B49" s="75"/>
      <c r="C49" s="75"/>
      <c r="D49" s="75"/>
      <c r="E49" s="75"/>
      <c r="F49" s="75"/>
      <c r="G49" s="75"/>
      <c r="J49" s="75"/>
    </row>
    <row r="50" spans="2:10" ht="15">
      <c r="B50" s="75"/>
      <c r="C50" s="75"/>
      <c r="E50" s="75"/>
      <c r="G50" s="75"/>
      <c r="J50" s="75"/>
    </row>
    <row r="51" spans="2:10" ht="15">
      <c r="B51" s="75"/>
      <c r="C51" s="75"/>
      <c r="D51" s="75"/>
      <c r="E51" s="75"/>
      <c r="F51" s="75"/>
      <c r="G51" s="75"/>
      <c r="H51" s="75"/>
      <c r="J51" s="75"/>
    </row>
    <row r="52" spans="2:10" ht="15">
      <c r="B52" s="75"/>
      <c r="C52" s="75"/>
      <c r="D52" s="75"/>
      <c r="E52" s="75"/>
      <c r="F52" s="75"/>
      <c r="G52" s="75"/>
      <c r="H52" s="75"/>
      <c r="J52" s="75"/>
    </row>
    <row r="53" spans="2:7" ht="15">
      <c r="B53" s="75"/>
      <c r="C53" s="75"/>
      <c r="D53" s="75"/>
      <c r="E53" s="75"/>
      <c r="G53" s="75"/>
    </row>
    <row r="54" ht="15">
      <c r="J54" s="75"/>
    </row>
  </sheetData>
  <sheetProtection/>
  <printOptions/>
  <pageMargins left="0.7" right="0.7" top="0.75" bottom="0.75" header="0.3" footer="0.3"/>
  <pageSetup horizontalDpi="600" verticalDpi="600" orientation="landscape" scale="92" r:id="rId1"/>
  <rowBreaks count="1" manualBreakCount="1">
    <brk id="2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SheetLayoutView="100" zoomScalePageLayoutView="0" workbookViewId="0" topLeftCell="A13">
      <selection activeCell="H43" sqref="H43"/>
    </sheetView>
  </sheetViews>
  <sheetFormatPr defaultColWidth="11.421875" defaultRowHeight="15"/>
  <cols>
    <col min="1" max="1" width="12.00390625" style="1" customWidth="1"/>
    <col min="2" max="2" width="14.28125" style="1" bestFit="1" customWidth="1"/>
    <col min="3" max="6" width="13.28125" style="1" bestFit="1" customWidth="1"/>
    <col min="7" max="16384" width="11.421875" style="1" customWidth="1"/>
  </cols>
  <sheetData>
    <row r="1" ht="15">
      <c r="A1" s="67" t="s">
        <v>662</v>
      </c>
    </row>
    <row r="2" spans="1:6" ht="15">
      <c r="A2" s="43"/>
      <c r="B2" s="35" t="s">
        <v>9</v>
      </c>
      <c r="C2" s="35" t="s">
        <v>49</v>
      </c>
      <c r="D2" s="35" t="s">
        <v>50</v>
      </c>
      <c r="E2" s="35" t="s">
        <v>52</v>
      </c>
      <c r="F2" s="35" t="s">
        <v>51</v>
      </c>
    </row>
    <row r="3" spans="1:6" ht="15">
      <c r="A3" s="43"/>
      <c r="B3" s="35"/>
      <c r="C3" s="35"/>
      <c r="D3" s="35"/>
      <c r="E3" s="35"/>
      <c r="F3" s="35"/>
    </row>
    <row r="4" spans="1:6" ht="15">
      <c r="A4" s="110"/>
      <c r="B4" s="35"/>
      <c r="C4" s="35"/>
      <c r="D4" s="35"/>
      <c r="E4" s="35"/>
      <c r="F4" s="35"/>
    </row>
    <row r="5" spans="1:6" ht="15">
      <c r="A5" s="318" t="s">
        <v>538</v>
      </c>
      <c r="B5" s="246">
        <v>11697313</v>
      </c>
      <c r="C5" s="246">
        <v>5629520</v>
      </c>
      <c r="D5" s="246">
        <v>6067793</v>
      </c>
      <c r="E5" s="246">
        <v>2324164</v>
      </c>
      <c r="F5" s="246">
        <v>9373149</v>
      </c>
    </row>
    <row r="6" spans="1:6" ht="11.25" customHeight="1">
      <c r="A6" s="318"/>
      <c r="B6" s="265"/>
      <c r="C6" s="265"/>
      <c r="D6" s="265"/>
      <c r="E6" s="265"/>
      <c r="F6" s="265"/>
    </row>
    <row r="7" spans="1:6" ht="15">
      <c r="A7" s="319" t="s">
        <v>539</v>
      </c>
      <c r="B7" s="14">
        <v>1580739</v>
      </c>
      <c r="C7" s="14">
        <v>797018</v>
      </c>
      <c r="D7" s="14">
        <v>783721</v>
      </c>
      <c r="E7" s="14">
        <v>277784</v>
      </c>
      <c r="F7" s="14">
        <v>1302955</v>
      </c>
    </row>
    <row r="8" spans="1:6" ht="15">
      <c r="A8" s="319" t="s">
        <v>540</v>
      </c>
      <c r="B8" s="14">
        <v>1461358</v>
      </c>
      <c r="C8" s="14">
        <v>741059</v>
      </c>
      <c r="D8" s="14">
        <v>720299</v>
      </c>
      <c r="E8" s="14">
        <v>231717</v>
      </c>
      <c r="F8" s="14">
        <v>1229641</v>
      </c>
    </row>
    <row r="9" spans="1:6" ht="15">
      <c r="A9" s="319" t="s">
        <v>541</v>
      </c>
      <c r="B9" s="14">
        <v>1560632</v>
      </c>
      <c r="C9" s="14">
        <v>771686</v>
      </c>
      <c r="D9" s="14">
        <v>788945</v>
      </c>
      <c r="E9" s="14">
        <v>242479</v>
      </c>
      <c r="F9" s="14">
        <v>1318152</v>
      </c>
    </row>
    <row r="10" spans="1:6" ht="15">
      <c r="A10" s="319" t="s">
        <v>542</v>
      </c>
      <c r="B10" s="14">
        <v>1296160</v>
      </c>
      <c r="C10" s="14">
        <v>625933</v>
      </c>
      <c r="D10" s="14">
        <v>670226</v>
      </c>
      <c r="E10" s="14">
        <v>280655</v>
      </c>
      <c r="F10" s="14">
        <v>1015505</v>
      </c>
    </row>
    <row r="11" spans="1:6" ht="15">
      <c r="A11" s="319" t="s">
        <v>179</v>
      </c>
      <c r="B11" s="14">
        <v>1052853</v>
      </c>
      <c r="C11" s="14">
        <v>511669</v>
      </c>
      <c r="D11" s="14">
        <v>541184</v>
      </c>
      <c r="E11" s="14">
        <v>292414</v>
      </c>
      <c r="F11" s="14">
        <v>760439</v>
      </c>
    </row>
    <row r="12" spans="1:6" ht="15">
      <c r="A12" s="319" t="s">
        <v>543</v>
      </c>
      <c r="B12" s="14">
        <v>935226</v>
      </c>
      <c r="C12" s="14">
        <v>444790</v>
      </c>
      <c r="D12" s="14">
        <v>490436</v>
      </c>
      <c r="E12" s="14">
        <v>268593</v>
      </c>
      <c r="F12" s="14">
        <v>666633</v>
      </c>
    </row>
    <row r="13" spans="1:6" ht="15">
      <c r="A13" s="319" t="s">
        <v>544</v>
      </c>
      <c r="B13" s="14">
        <v>845433</v>
      </c>
      <c r="C13" s="14">
        <v>410318</v>
      </c>
      <c r="D13" s="14">
        <v>435115</v>
      </c>
      <c r="E13" s="14">
        <v>194531</v>
      </c>
      <c r="F13" s="14">
        <v>650901</v>
      </c>
    </row>
    <row r="14" spans="1:6" ht="15">
      <c r="A14" s="319" t="s">
        <v>545</v>
      </c>
      <c r="B14" s="14">
        <v>679611</v>
      </c>
      <c r="C14" s="14">
        <v>325946</v>
      </c>
      <c r="D14" s="14">
        <v>353666</v>
      </c>
      <c r="E14" s="14">
        <v>155201</v>
      </c>
      <c r="F14" s="14">
        <v>524410</v>
      </c>
    </row>
    <row r="15" spans="1:6" ht="15">
      <c r="A15" s="319" t="s">
        <v>546</v>
      </c>
      <c r="B15" s="14">
        <v>490731</v>
      </c>
      <c r="C15" s="14">
        <v>219899</v>
      </c>
      <c r="D15" s="14">
        <v>270832</v>
      </c>
      <c r="E15" s="14">
        <v>110569</v>
      </c>
      <c r="F15" s="14">
        <v>380162</v>
      </c>
    </row>
    <row r="16" spans="1:6" ht="16.5" customHeight="1">
      <c r="A16" s="319" t="s">
        <v>547</v>
      </c>
      <c r="B16" s="14">
        <v>407705</v>
      </c>
      <c r="C16" s="14">
        <v>172814</v>
      </c>
      <c r="D16" s="14">
        <v>234891</v>
      </c>
      <c r="E16" s="14">
        <v>79927</v>
      </c>
      <c r="F16" s="14">
        <v>327778</v>
      </c>
    </row>
    <row r="17" spans="1:6" ht="15">
      <c r="A17" s="319" t="s">
        <v>548</v>
      </c>
      <c r="B17" s="14">
        <v>345107</v>
      </c>
      <c r="C17" s="14">
        <v>154225</v>
      </c>
      <c r="D17" s="14">
        <v>190881</v>
      </c>
      <c r="E17" s="14">
        <v>59290</v>
      </c>
      <c r="F17" s="14">
        <v>285817</v>
      </c>
    </row>
    <row r="18" spans="1:6" ht="15">
      <c r="A18" s="319" t="s">
        <v>549</v>
      </c>
      <c r="B18" s="14">
        <v>359732</v>
      </c>
      <c r="C18" s="14">
        <v>164131</v>
      </c>
      <c r="D18" s="14">
        <v>195601</v>
      </c>
      <c r="E18" s="14">
        <v>50238</v>
      </c>
      <c r="F18" s="14">
        <v>309494</v>
      </c>
    </row>
    <row r="19" spans="1:6" ht="15">
      <c r="A19" s="319" t="s">
        <v>550</v>
      </c>
      <c r="B19" s="14">
        <v>230616</v>
      </c>
      <c r="C19" s="14">
        <v>106314</v>
      </c>
      <c r="D19" s="14">
        <v>124302</v>
      </c>
      <c r="E19" s="14">
        <v>30928</v>
      </c>
      <c r="F19" s="14">
        <v>199689</v>
      </c>
    </row>
    <row r="20" spans="1:6" ht="15">
      <c r="A20" s="319" t="s">
        <v>551</v>
      </c>
      <c r="B20" s="14">
        <v>165406</v>
      </c>
      <c r="C20" s="14">
        <v>73472</v>
      </c>
      <c r="D20" s="14">
        <v>91934</v>
      </c>
      <c r="E20" s="14">
        <v>17022</v>
      </c>
      <c r="F20" s="14">
        <v>148384</v>
      </c>
    </row>
    <row r="21" spans="1:6" ht="15">
      <c r="A21" s="319" t="s">
        <v>552</v>
      </c>
      <c r="B21" s="14">
        <v>101966</v>
      </c>
      <c r="C21" s="14">
        <v>42716</v>
      </c>
      <c r="D21" s="14">
        <v>59250</v>
      </c>
      <c r="E21" s="14">
        <v>10444</v>
      </c>
      <c r="F21" s="14">
        <v>91522</v>
      </c>
    </row>
    <row r="22" spans="1:6" ht="15">
      <c r="A22" s="319" t="s">
        <v>553</v>
      </c>
      <c r="B22" s="14">
        <v>184039</v>
      </c>
      <c r="C22" s="14">
        <v>67530</v>
      </c>
      <c r="D22" s="14">
        <v>116509</v>
      </c>
      <c r="E22" s="14">
        <v>22373</v>
      </c>
      <c r="F22" s="14">
        <v>161666</v>
      </c>
    </row>
    <row r="23" spans="1:6" ht="3.75" customHeight="1">
      <c r="A23" s="10"/>
      <c r="B23" s="10"/>
      <c r="C23" s="10"/>
      <c r="D23" s="10"/>
      <c r="E23" s="10"/>
      <c r="F23" s="10"/>
    </row>
    <row r="24" spans="1:6" ht="15">
      <c r="A24" s="155" t="s">
        <v>780</v>
      </c>
      <c r="B24"/>
      <c r="C24"/>
      <c r="D24"/>
      <c r="E24"/>
      <c r="F24"/>
    </row>
    <row r="25" spans="1:6" s="214" customFormat="1" ht="15">
      <c r="A25" s="155"/>
      <c r="B25" s="22" t="s">
        <v>781</v>
      </c>
      <c r="C25" s="379"/>
      <c r="D25" s="379"/>
      <c r="E25" s="379"/>
      <c r="F25" s="379"/>
    </row>
    <row r="26" spans="1:6" ht="15" customHeight="1">
      <c r="A26" s="411" t="s">
        <v>425</v>
      </c>
      <c r="B26" s="411" t="s">
        <v>426</v>
      </c>
      <c r="C26" s="411" t="s">
        <v>427</v>
      </c>
      <c r="D26" s="411"/>
      <c r="E26" s="412" t="s">
        <v>79</v>
      </c>
      <c r="F26" s="412"/>
    </row>
    <row r="27" spans="1:6" ht="15">
      <c r="A27" s="411"/>
      <c r="B27" s="411"/>
      <c r="C27" s="411"/>
      <c r="D27" s="411"/>
      <c r="E27" s="413"/>
      <c r="F27" s="412"/>
    </row>
    <row r="28" spans="1:6" ht="15">
      <c r="A28" s="411"/>
      <c r="B28" s="411"/>
      <c r="C28" s="122" t="s">
        <v>364</v>
      </c>
      <c r="D28" s="122" t="s">
        <v>365</v>
      </c>
      <c r="E28" s="122" t="s">
        <v>366</v>
      </c>
      <c r="F28" s="122" t="s">
        <v>367</v>
      </c>
    </row>
    <row r="29" spans="1:6" ht="15">
      <c r="A29" s="37"/>
      <c r="B29" s="121">
        <v>2677963</v>
      </c>
      <c r="C29" s="121">
        <v>1970561</v>
      </c>
      <c r="D29" s="121">
        <v>707403</v>
      </c>
      <c r="E29" s="121">
        <v>546153</v>
      </c>
      <c r="F29" s="121">
        <v>2131810</v>
      </c>
    </row>
    <row r="30" spans="1:6" ht="15">
      <c r="A30" s="37"/>
      <c r="B30" s="121"/>
      <c r="C30" s="121"/>
      <c r="D30" s="121"/>
      <c r="E30" s="121"/>
      <c r="F30" s="121"/>
    </row>
    <row r="31" spans="1:6" ht="13.5" customHeight="1">
      <c r="A31" s="37">
        <v>1</v>
      </c>
      <c r="B31" s="240">
        <v>231732</v>
      </c>
      <c r="C31" s="240">
        <v>138046</v>
      </c>
      <c r="D31" s="357">
        <v>93687</v>
      </c>
      <c r="E31" s="247">
        <v>73244</v>
      </c>
      <c r="F31" s="247">
        <v>158489</v>
      </c>
    </row>
    <row r="32" spans="1:7" s="458" customFormat="1" ht="15">
      <c r="A32" s="193">
        <v>2</v>
      </c>
      <c r="B32" s="331">
        <v>306019</v>
      </c>
      <c r="C32" s="331">
        <v>138929</v>
      </c>
      <c r="D32" s="331">
        <v>167091</v>
      </c>
      <c r="E32" s="247">
        <v>70746</v>
      </c>
      <c r="F32" s="247">
        <v>235274</v>
      </c>
      <c r="G32" s="459"/>
    </row>
    <row r="33" spans="1:6" ht="15">
      <c r="A33" s="37">
        <v>3</v>
      </c>
      <c r="B33" s="357">
        <v>448286</v>
      </c>
      <c r="C33" s="357">
        <v>301603</v>
      </c>
      <c r="D33" s="357">
        <v>146683</v>
      </c>
      <c r="E33" s="247">
        <v>80648</v>
      </c>
      <c r="F33" s="247">
        <v>367638</v>
      </c>
    </row>
    <row r="34" spans="1:6" ht="15">
      <c r="A34" s="37">
        <v>4</v>
      </c>
      <c r="B34" s="357">
        <v>498449</v>
      </c>
      <c r="C34" s="357">
        <v>374032</v>
      </c>
      <c r="D34" s="357">
        <v>124417</v>
      </c>
      <c r="E34" s="247">
        <v>90181</v>
      </c>
      <c r="F34" s="247">
        <v>408267</v>
      </c>
    </row>
    <row r="35" spans="1:6" ht="15">
      <c r="A35" s="37">
        <v>5</v>
      </c>
      <c r="B35" s="357">
        <v>435061</v>
      </c>
      <c r="C35" s="357">
        <v>349434</v>
      </c>
      <c r="D35" s="357">
        <v>85628</v>
      </c>
      <c r="E35" s="247">
        <v>76652</v>
      </c>
      <c r="F35" s="247">
        <v>358410</v>
      </c>
    </row>
    <row r="36" spans="1:6" ht="15">
      <c r="A36" s="37">
        <v>6</v>
      </c>
      <c r="B36" s="357">
        <v>339005</v>
      </c>
      <c r="C36" s="357">
        <v>291223</v>
      </c>
      <c r="D36" s="357">
        <v>47782</v>
      </c>
      <c r="E36" s="247">
        <v>61323</v>
      </c>
      <c r="F36" s="247">
        <v>277682</v>
      </c>
    </row>
    <row r="37" spans="1:6" ht="15">
      <c r="A37" s="37">
        <v>7</v>
      </c>
      <c r="B37" s="357">
        <v>209843</v>
      </c>
      <c r="C37" s="357">
        <v>187249</v>
      </c>
      <c r="D37" s="357">
        <v>22594</v>
      </c>
      <c r="E37" s="247">
        <v>41036</v>
      </c>
      <c r="F37" s="247">
        <v>168808</v>
      </c>
    </row>
    <row r="38" spans="1:6" ht="15">
      <c r="A38" s="37">
        <v>8</v>
      </c>
      <c r="B38" s="357">
        <v>113607</v>
      </c>
      <c r="C38" s="357">
        <v>104243</v>
      </c>
      <c r="D38" s="357">
        <v>9364</v>
      </c>
      <c r="E38" s="247">
        <v>27183</v>
      </c>
      <c r="F38" s="247">
        <v>86425</v>
      </c>
    </row>
    <row r="39" spans="1:6" ht="15">
      <c r="A39" s="37">
        <v>9</v>
      </c>
      <c r="B39" s="357">
        <v>54039</v>
      </c>
      <c r="C39" s="357">
        <v>48609</v>
      </c>
      <c r="D39" s="357">
        <v>5431</v>
      </c>
      <c r="E39" s="247">
        <v>10673</v>
      </c>
      <c r="F39" s="247">
        <v>43366</v>
      </c>
    </row>
    <row r="40" spans="1:6" ht="15">
      <c r="A40" s="154" t="s">
        <v>430</v>
      </c>
      <c r="B40" s="357">
        <v>41921</v>
      </c>
      <c r="C40" s="357">
        <v>37194</v>
      </c>
      <c r="D40" s="357">
        <v>4727</v>
      </c>
      <c r="E40" s="247">
        <v>14468</v>
      </c>
      <c r="F40" s="247">
        <v>27453</v>
      </c>
    </row>
    <row r="41" spans="1:6" ht="9" customHeight="1">
      <c r="A41" s="181"/>
      <c r="B41" s="181"/>
      <c r="C41" s="181"/>
      <c r="D41" s="181"/>
      <c r="E41" s="181"/>
      <c r="F41" s="181"/>
    </row>
    <row r="42" ht="14.25" customHeight="1"/>
    <row r="45" ht="15.75" customHeight="1"/>
    <row r="46" ht="15.75" customHeight="1"/>
    <row r="49" ht="15.75" customHeight="1"/>
  </sheetData>
  <sheetProtection/>
  <mergeCells count="4">
    <mergeCell ref="C26:D27"/>
    <mergeCell ref="E26:F27"/>
    <mergeCell ref="A26:A28"/>
    <mergeCell ref="B26:B28"/>
  </mergeCells>
  <printOptions/>
  <pageMargins left="0.75" right="0.75" top="1" bottom="1" header="0.5" footer="0.5"/>
  <pageSetup horizontalDpi="600" verticalDpi="600" orientation="landscape" paperSize="9" scale="79" r:id="rId1"/>
  <headerFooter>
    <oddFooter>&amp;C&amp;F&amp;RPage &amp;P</oddFooter>
  </headerFooter>
  <rowBreaks count="1" manualBreakCount="1">
    <brk id="40" max="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70C0"/>
  </sheetPr>
  <dimension ref="A1:K38"/>
  <sheetViews>
    <sheetView view="pageBreakPreview" zoomScaleSheetLayoutView="100" zoomScalePageLayoutView="0" workbookViewId="0" topLeftCell="A1">
      <selection activeCell="H29" sqref="H29"/>
    </sheetView>
  </sheetViews>
  <sheetFormatPr defaultColWidth="9.140625" defaultRowHeight="15"/>
  <cols>
    <col min="1" max="1" width="50.421875" style="0" customWidth="1"/>
    <col min="2" max="6" width="11.7109375" style="0" customWidth="1"/>
    <col min="7" max="7" width="13.7109375" style="0" bestFit="1" customWidth="1"/>
    <col min="8" max="8" width="15.00390625" style="0" bestFit="1" customWidth="1"/>
  </cols>
  <sheetData>
    <row r="1" ht="15.75">
      <c r="A1" s="87" t="s">
        <v>710</v>
      </c>
    </row>
    <row r="2" spans="1:8" ht="15">
      <c r="A2" s="36"/>
      <c r="B2" s="2"/>
      <c r="C2" s="2"/>
      <c r="D2" s="2"/>
      <c r="E2" s="2"/>
      <c r="F2" s="2"/>
      <c r="G2" s="163" t="s">
        <v>133</v>
      </c>
      <c r="H2" s="163" t="s">
        <v>136</v>
      </c>
    </row>
    <row r="3" spans="1:8" ht="15">
      <c r="A3" s="36"/>
      <c r="B3" s="183" t="s">
        <v>9</v>
      </c>
      <c r="C3" s="183" t="s">
        <v>49</v>
      </c>
      <c r="D3" s="183" t="s">
        <v>50</v>
      </c>
      <c r="E3" s="183" t="s">
        <v>52</v>
      </c>
      <c r="F3" s="183" t="s">
        <v>51</v>
      </c>
      <c r="G3" s="163" t="s">
        <v>135</v>
      </c>
      <c r="H3" s="163" t="s">
        <v>137</v>
      </c>
    </row>
    <row r="4" spans="1:8" ht="15">
      <c r="A4" s="35"/>
      <c r="B4" s="183"/>
      <c r="C4" s="183"/>
      <c r="D4" s="183"/>
      <c r="E4" s="183"/>
      <c r="F4" s="183"/>
      <c r="G4" s="163" t="s">
        <v>134</v>
      </c>
      <c r="H4" s="163" t="s">
        <v>134</v>
      </c>
    </row>
    <row r="5" spans="1:9" ht="15">
      <c r="A5" t="s">
        <v>252</v>
      </c>
      <c r="B5" s="353">
        <f>SUM(B8:B10)</f>
        <v>1151569</v>
      </c>
      <c r="C5" s="379">
        <f aca="true" t="shared" si="0" ref="C5:H5">SUM(C8:C10)</f>
        <v>575411</v>
      </c>
      <c r="D5" s="379">
        <f t="shared" si="0"/>
        <v>576159</v>
      </c>
      <c r="E5" s="379">
        <f t="shared" si="0"/>
        <v>848461</v>
      </c>
      <c r="F5" s="379">
        <f t="shared" si="0"/>
        <v>303109</v>
      </c>
      <c r="G5" s="379">
        <f t="shared" si="0"/>
        <v>137734</v>
      </c>
      <c r="H5" s="379">
        <f t="shared" si="0"/>
        <v>1013836</v>
      </c>
      <c r="I5" s="353"/>
    </row>
    <row r="6" spans="2:8" ht="6.75" customHeight="1">
      <c r="B6" s="326"/>
      <c r="C6" s="326"/>
      <c r="D6" s="326"/>
      <c r="E6" s="326"/>
      <c r="F6" s="326"/>
      <c r="G6" s="326"/>
      <c r="H6" s="326"/>
    </row>
    <row r="7" spans="1:10" ht="15">
      <c r="A7" t="s">
        <v>253</v>
      </c>
      <c r="B7" s="326">
        <f>+B8+B9</f>
        <v>765801</v>
      </c>
      <c r="C7" s="326">
        <f aca="true" t="shared" si="1" ref="C7:H7">+C8+C9</f>
        <v>430030</v>
      </c>
      <c r="D7" s="326">
        <f t="shared" si="1"/>
        <v>335772</v>
      </c>
      <c r="E7" s="326">
        <f t="shared" si="1"/>
        <v>589957</v>
      </c>
      <c r="F7" s="326">
        <f t="shared" si="1"/>
        <v>175845</v>
      </c>
      <c r="G7" s="326">
        <f t="shared" si="1"/>
        <v>67120</v>
      </c>
      <c r="H7" s="326">
        <f t="shared" si="1"/>
        <v>698682</v>
      </c>
      <c r="J7" s="351"/>
    </row>
    <row r="8" spans="1:8" ht="15">
      <c r="A8" t="s">
        <v>209</v>
      </c>
      <c r="B8" s="352">
        <v>610374</v>
      </c>
      <c r="C8" s="352">
        <v>356586</v>
      </c>
      <c r="D8" s="379">
        <v>253788</v>
      </c>
      <c r="E8" s="352">
        <v>469351</v>
      </c>
      <c r="F8" s="379">
        <v>141024</v>
      </c>
      <c r="G8" s="352">
        <v>46282</v>
      </c>
      <c r="H8" s="379">
        <v>564093</v>
      </c>
    </row>
    <row r="9" spans="1:11" ht="15">
      <c r="A9" t="s">
        <v>487</v>
      </c>
      <c r="B9" s="379">
        <v>155427</v>
      </c>
      <c r="C9" s="379">
        <v>73444</v>
      </c>
      <c r="D9" s="379">
        <v>81984</v>
      </c>
      <c r="E9" s="379">
        <v>120606</v>
      </c>
      <c r="F9" s="379">
        <v>34821</v>
      </c>
      <c r="G9" s="379">
        <v>20838</v>
      </c>
      <c r="H9" s="379">
        <v>134589</v>
      </c>
      <c r="K9" s="351"/>
    </row>
    <row r="10" spans="1:8" ht="15">
      <c r="A10" t="s">
        <v>488</v>
      </c>
      <c r="B10" s="379">
        <v>385768</v>
      </c>
      <c r="C10" s="379">
        <v>145381</v>
      </c>
      <c r="D10" s="379">
        <v>240387</v>
      </c>
      <c r="E10" s="379">
        <v>258504</v>
      </c>
      <c r="F10" s="379">
        <v>127264</v>
      </c>
      <c r="G10" s="379">
        <v>70614</v>
      </c>
      <c r="H10" s="379">
        <v>315154</v>
      </c>
    </row>
    <row r="11" spans="1:8" ht="7.5" customHeight="1">
      <c r="A11" s="77"/>
      <c r="B11" s="278"/>
      <c r="C11" s="278"/>
      <c r="D11" s="278"/>
      <c r="E11" s="278"/>
      <c r="F11" s="278"/>
      <c r="G11" s="278"/>
      <c r="H11" s="278"/>
    </row>
    <row r="12" spans="1:8" ht="15">
      <c r="A12" t="s">
        <v>255</v>
      </c>
      <c r="B12" s="354">
        <f>SUM(B13:B15)</f>
        <v>422453</v>
      </c>
      <c r="C12" s="379">
        <f aca="true" t="shared" si="2" ref="C12:H12">SUM(C13:C15)</f>
        <v>179104</v>
      </c>
      <c r="D12" s="379">
        <f>SUM(D13:D15)</f>
        <v>243350</v>
      </c>
      <c r="E12" s="379">
        <f t="shared" si="2"/>
        <v>274684</v>
      </c>
      <c r="F12" s="379">
        <f t="shared" si="2"/>
        <v>147769</v>
      </c>
      <c r="G12" s="379">
        <f t="shared" si="2"/>
        <v>87977</v>
      </c>
      <c r="H12" s="379">
        <f t="shared" si="2"/>
        <v>334476</v>
      </c>
    </row>
    <row r="13" spans="1:8" ht="15">
      <c r="A13" t="s">
        <v>210</v>
      </c>
      <c r="B13" s="354">
        <v>155427</v>
      </c>
      <c r="C13" s="354">
        <v>73444</v>
      </c>
      <c r="D13" s="379">
        <v>81984</v>
      </c>
      <c r="E13" s="354">
        <v>120606</v>
      </c>
      <c r="F13" s="379">
        <v>34821</v>
      </c>
      <c r="G13" s="354">
        <v>20838</v>
      </c>
      <c r="H13" s="379">
        <v>134589</v>
      </c>
    </row>
    <row r="14" spans="1:8" ht="15">
      <c r="A14" t="s">
        <v>211</v>
      </c>
      <c r="B14" s="379">
        <v>97808</v>
      </c>
      <c r="C14" s="379">
        <v>54434</v>
      </c>
      <c r="D14" s="379">
        <v>43374</v>
      </c>
      <c r="E14" s="379">
        <v>53386</v>
      </c>
      <c r="F14" s="379">
        <v>44422</v>
      </c>
      <c r="G14" s="379">
        <v>21343</v>
      </c>
      <c r="H14" s="379">
        <v>76464</v>
      </c>
    </row>
    <row r="15" spans="1:8" ht="15">
      <c r="A15" t="s">
        <v>212</v>
      </c>
      <c r="B15" s="379">
        <v>169218</v>
      </c>
      <c r="C15" s="379">
        <v>51226</v>
      </c>
      <c r="D15" s="379">
        <v>117992</v>
      </c>
      <c r="E15" s="379">
        <v>100692</v>
      </c>
      <c r="F15" s="379">
        <v>68526</v>
      </c>
      <c r="G15" s="379">
        <v>45796</v>
      </c>
      <c r="H15" s="379">
        <v>123423</v>
      </c>
    </row>
    <row r="16" spans="1:8" ht="6.75" customHeight="1">
      <c r="A16" s="77"/>
      <c r="B16" s="139"/>
      <c r="C16" s="139"/>
      <c r="D16" s="139"/>
      <c r="E16" s="139"/>
      <c r="F16" s="139"/>
      <c r="G16" s="139"/>
      <c r="H16" s="139"/>
    </row>
    <row r="17" spans="1:8" ht="15">
      <c r="A17" s="105" t="s">
        <v>256</v>
      </c>
      <c r="B17" s="137">
        <f>+B7/B5*100</f>
        <v>66.50066127170842</v>
      </c>
      <c r="C17" s="137">
        <f aca="true" t="shared" si="3" ref="C17:H17">+C7/C5*100</f>
        <v>74.73440723239563</v>
      </c>
      <c r="D17" s="137">
        <f t="shared" si="3"/>
        <v>58.27766293679348</v>
      </c>
      <c r="E17" s="137">
        <f t="shared" si="3"/>
        <v>69.5326007913151</v>
      </c>
      <c r="F17" s="137">
        <f t="shared" si="3"/>
        <v>58.01378382034186</v>
      </c>
      <c r="G17" s="137">
        <f t="shared" si="3"/>
        <v>48.73161310932667</v>
      </c>
      <c r="H17" s="137">
        <f t="shared" si="3"/>
        <v>68.91469626251188</v>
      </c>
    </row>
    <row r="18" spans="1:8" ht="15">
      <c r="A18" t="s">
        <v>257</v>
      </c>
      <c r="B18" s="137">
        <f>+B8/B5*100</f>
        <v>53.00368453822567</v>
      </c>
      <c r="C18" s="137">
        <f aca="true" t="shared" si="4" ref="C18:H18">+C8/C5*100</f>
        <v>61.97066097102767</v>
      </c>
      <c r="D18" s="137">
        <f t="shared" si="4"/>
        <v>44.04825751224922</v>
      </c>
      <c r="E18" s="137">
        <f t="shared" si="4"/>
        <v>55.317922685898345</v>
      </c>
      <c r="F18" s="137">
        <f t="shared" si="4"/>
        <v>46.52583724006875</v>
      </c>
      <c r="G18" s="137">
        <f t="shared" si="4"/>
        <v>33.602451101398344</v>
      </c>
      <c r="H18" s="137">
        <f t="shared" si="4"/>
        <v>55.639472261785926</v>
      </c>
    </row>
    <row r="19" spans="1:8" ht="7.5" customHeight="1">
      <c r="A19" s="77"/>
      <c r="B19" s="294"/>
      <c r="C19" s="294"/>
      <c r="D19" s="294"/>
      <c r="E19" s="294"/>
      <c r="F19" s="294"/>
      <c r="G19" s="294"/>
      <c r="H19" s="294"/>
    </row>
    <row r="20" spans="1:8" ht="15">
      <c r="A20" t="s">
        <v>258</v>
      </c>
      <c r="B20" s="137">
        <f>+B9/B7*100</f>
        <v>20.29600379210787</v>
      </c>
      <c r="C20" s="137">
        <f aca="true" t="shared" si="5" ref="C20:H20">+C9/C7*100</f>
        <v>17.078808455224053</v>
      </c>
      <c r="D20" s="137">
        <f t="shared" si="5"/>
        <v>24.41656838569029</v>
      </c>
      <c r="E20" s="137">
        <f t="shared" si="5"/>
        <v>20.443184842285117</v>
      </c>
      <c r="F20" s="137">
        <f t="shared" si="5"/>
        <v>19.802098438966134</v>
      </c>
      <c r="G20" s="137">
        <f t="shared" si="5"/>
        <v>31.045887961859357</v>
      </c>
      <c r="H20" s="137">
        <f t="shared" si="5"/>
        <v>19.26326998548696</v>
      </c>
    </row>
    <row r="21" spans="1:8" ht="15">
      <c r="A21" s="457" t="s">
        <v>259</v>
      </c>
      <c r="B21" s="293"/>
      <c r="C21" s="293"/>
      <c r="D21" s="293"/>
      <c r="E21" s="293"/>
      <c r="F21" s="293"/>
      <c r="G21" s="293"/>
      <c r="H21" s="293"/>
    </row>
    <row r="22" spans="1:8" ht="15">
      <c r="A22" s="457"/>
      <c r="B22" s="137">
        <f>+(B9+B14)/B7*100</f>
        <v>33.06799024811929</v>
      </c>
      <c r="C22" s="137">
        <f aca="true" t="shared" si="6" ref="C22:H22">+(C9+C14)/C7*100</f>
        <v>29.736995093365582</v>
      </c>
      <c r="D22" s="137">
        <f t="shared" si="6"/>
        <v>37.334262535291806</v>
      </c>
      <c r="E22" s="137">
        <f t="shared" si="6"/>
        <v>29.492318931718753</v>
      </c>
      <c r="F22" s="137">
        <f t="shared" si="6"/>
        <v>45.06411896840968</v>
      </c>
      <c r="G22" s="137">
        <f t="shared" si="6"/>
        <v>62.84415971394517</v>
      </c>
      <c r="H22" s="137">
        <f t="shared" si="6"/>
        <v>30.207304610681252</v>
      </c>
    </row>
    <row r="23" spans="1:8" ht="15">
      <c r="A23" s="457" t="s">
        <v>260</v>
      </c>
      <c r="B23" s="293"/>
      <c r="C23" s="293"/>
      <c r="D23" s="293"/>
      <c r="E23" s="293"/>
      <c r="F23" s="293"/>
      <c r="G23" s="293"/>
      <c r="H23" s="293"/>
    </row>
    <row r="24" spans="1:8" ht="15">
      <c r="A24" s="457"/>
      <c r="B24" s="137">
        <f>+(B9+B15)/(B7+B15)*100</f>
        <v>34.72068482030846</v>
      </c>
      <c r="C24" s="137">
        <f aca="true" t="shared" si="7" ref="C24:H24">+(C9+C15)/(C7+C15)*100</f>
        <v>25.905131572385592</v>
      </c>
      <c r="D24" s="137">
        <f t="shared" si="7"/>
        <v>44.07048597949595</v>
      </c>
      <c r="E24" s="137">
        <f t="shared" si="7"/>
        <v>32.04203582427543</v>
      </c>
      <c r="F24" s="137">
        <f t="shared" si="7"/>
        <v>42.291024712424964</v>
      </c>
      <c r="G24" s="137">
        <f t="shared" si="7"/>
        <v>59.01200892698998</v>
      </c>
      <c r="H24" s="137">
        <f t="shared" si="7"/>
        <v>31.384312222891236</v>
      </c>
    </row>
    <row r="25" spans="1:8" ht="15">
      <c r="A25" s="104" t="s">
        <v>261</v>
      </c>
      <c r="B25" s="137">
        <f>+SUM(B9,B14,B15)/SUM(B7,B15)*100</f>
        <v>45.18122091636641</v>
      </c>
      <c r="C25" s="137">
        <f aca="true" t="shared" si="8" ref="C25:H25">+SUM(C9,C14,C15)/SUM(C7,C15)*100</f>
        <v>37.215951593330786</v>
      </c>
      <c r="D25" s="137">
        <f t="shared" si="8"/>
        <v>53.62919931947003</v>
      </c>
      <c r="E25" s="137">
        <f t="shared" si="8"/>
        <v>39.77186675141787</v>
      </c>
      <c r="F25" s="137">
        <f t="shared" si="8"/>
        <v>60.46912276824992</v>
      </c>
      <c r="G25" s="137">
        <f t="shared" si="8"/>
        <v>77.91367033901308</v>
      </c>
      <c r="H25" s="137">
        <f t="shared" si="8"/>
        <v>40.685313919754776</v>
      </c>
    </row>
    <row r="26" spans="1:8" ht="7.5" customHeight="1">
      <c r="A26" s="77"/>
      <c r="B26" s="77"/>
      <c r="C26" s="77"/>
      <c r="D26" s="77"/>
      <c r="E26" s="77"/>
      <c r="F26" s="77"/>
      <c r="G26" s="77"/>
      <c r="H26" s="77"/>
    </row>
    <row r="27" spans="1:8" ht="15">
      <c r="A27" t="s">
        <v>262</v>
      </c>
      <c r="B27" s="355">
        <v>23.9</v>
      </c>
      <c r="C27" s="355">
        <v>21.3</v>
      </c>
      <c r="D27" s="379">
        <v>26.2</v>
      </c>
      <c r="E27" s="355">
        <v>23.9</v>
      </c>
      <c r="F27" s="379">
        <v>24.1</v>
      </c>
      <c r="G27" s="355">
        <v>40.7</v>
      </c>
      <c r="H27" s="379">
        <v>22.9</v>
      </c>
    </row>
    <row r="28" spans="1:8" ht="15">
      <c r="A28" t="s">
        <v>263</v>
      </c>
      <c r="B28" s="356">
        <v>23.6</v>
      </c>
      <c r="C28" s="356">
        <v>20</v>
      </c>
      <c r="D28" s="379">
        <v>27.4</v>
      </c>
      <c r="E28" s="356">
        <v>23.8</v>
      </c>
      <c r="F28" s="379">
        <v>22.9</v>
      </c>
      <c r="G28" s="356">
        <v>33.6</v>
      </c>
      <c r="H28" s="379">
        <v>22.9</v>
      </c>
    </row>
    <row r="29" spans="1:8" ht="15">
      <c r="A29" t="s">
        <v>264</v>
      </c>
      <c r="B29" s="391" t="s">
        <v>728</v>
      </c>
      <c r="C29" s="391" t="s">
        <v>754</v>
      </c>
      <c r="D29" s="391" t="s">
        <v>726</v>
      </c>
      <c r="E29" s="391" t="s">
        <v>739</v>
      </c>
      <c r="F29" s="391" t="s">
        <v>726</v>
      </c>
      <c r="G29" s="391" t="s">
        <v>726</v>
      </c>
      <c r="H29" s="391" t="s">
        <v>728</v>
      </c>
    </row>
    <row r="30" spans="1:8" ht="7.5" customHeight="1">
      <c r="A30" s="36"/>
      <c r="B30" s="36"/>
      <c r="C30" s="36"/>
      <c r="D30" s="36"/>
      <c r="E30" s="36"/>
      <c r="F30" s="36"/>
      <c r="G30" s="36"/>
      <c r="H30" s="36"/>
    </row>
    <row r="32" ht="15">
      <c r="B32" s="75"/>
    </row>
    <row r="33" spans="2:6" ht="15">
      <c r="B33" s="75"/>
      <c r="C33" s="75"/>
      <c r="F33" s="75"/>
    </row>
    <row r="34" spans="2:5" ht="15">
      <c r="B34" s="75"/>
      <c r="C34" s="75"/>
      <c r="D34" s="75"/>
      <c r="E34" s="75"/>
    </row>
    <row r="35" spans="2:5" ht="15">
      <c r="B35" s="75"/>
      <c r="C35" s="75"/>
      <c r="D35" s="75"/>
      <c r="E35" s="75"/>
    </row>
    <row r="36" ht="15">
      <c r="C36" s="75"/>
    </row>
    <row r="37" spans="2:3" ht="15">
      <c r="B37" s="75"/>
      <c r="C37" s="75"/>
    </row>
    <row r="38" ht="15">
      <c r="B38" s="75"/>
    </row>
  </sheetData>
  <sheetProtection/>
  <mergeCells count="2">
    <mergeCell ref="A21:A22"/>
    <mergeCell ref="A23:A24"/>
  </mergeCells>
  <printOptions/>
  <pageMargins left="0.7" right="0.7" top="0.75" bottom="0.75" header="0.3" footer="0.3"/>
  <pageSetup horizontalDpi="600" verticalDpi="600" orientation="landscape" scale="8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70C0"/>
  </sheetPr>
  <dimension ref="A1:J44"/>
  <sheetViews>
    <sheetView zoomScaleSheetLayoutView="100" zoomScalePageLayoutView="0" workbookViewId="0" topLeftCell="A1">
      <selection activeCell="H29" sqref="H29"/>
    </sheetView>
  </sheetViews>
  <sheetFormatPr defaultColWidth="9.140625" defaultRowHeight="15"/>
  <cols>
    <col min="1" max="1" width="50.7109375" style="0" customWidth="1"/>
    <col min="2" max="6" width="11.7109375" style="0" customWidth="1"/>
    <col min="7" max="7" width="13.7109375" style="0" bestFit="1" customWidth="1"/>
    <col min="8" max="8" width="15.00390625" style="0" bestFit="1" customWidth="1"/>
  </cols>
  <sheetData>
    <row r="1" ht="15.75">
      <c r="A1" s="130" t="s">
        <v>711</v>
      </c>
    </row>
    <row r="2" spans="1:8" ht="15">
      <c r="A2" s="36"/>
      <c r="B2" s="2"/>
      <c r="C2" s="2"/>
      <c r="D2" s="2"/>
      <c r="E2" s="2"/>
      <c r="F2" s="2"/>
      <c r="G2" s="163" t="s">
        <v>133</v>
      </c>
      <c r="H2" s="163" t="s">
        <v>136</v>
      </c>
    </row>
    <row r="3" spans="1:8" ht="15">
      <c r="A3" s="36"/>
      <c r="B3" s="183" t="s">
        <v>9</v>
      </c>
      <c r="C3" s="183" t="s">
        <v>49</v>
      </c>
      <c r="D3" s="183" t="s">
        <v>50</v>
      </c>
      <c r="E3" s="183" t="s">
        <v>52</v>
      </c>
      <c r="F3" s="183" t="s">
        <v>51</v>
      </c>
      <c r="G3" s="163" t="s">
        <v>135</v>
      </c>
      <c r="H3" s="163" t="s">
        <v>137</v>
      </c>
    </row>
    <row r="4" spans="1:8" ht="15">
      <c r="A4" s="35"/>
      <c r="B4" s="183"/>
      <c r="C4" s="183"/>
      <c r="D4" s="183"/>
      <c r="E4" s="183"/>
      <c r="F4" s="183"/>
      <c r="G4" s="163" t="s">
        <v>134</v>
      </c>
      <c r="H4" s="163" t="s">
        <v>134</v>
      </c>
    </row>
    <row r="5" spans="1:8" ht="15">
      <c r="A5" t="s">
        <v>252</v>
      </c>
      <c r="B5" s="327">
        <f>SUM(B8:B10)</f>
        <v>1664177</v>
      </c>
      <c r="C5" s="387">
        <f aca="true" t="shared" si="0" ref="C5:H5">SUM(C8:C10)</f>
        <v>773835</v>
      </c>
      <c r="D5" s="387">
        <f t="shared" si="0"/>
        <v>890343</v>
      </c>
      <c r="E5" s="387">
        <f t="shared" si="0"/>
        <v>233212</v>
      </c>
      <c r="F5" s="387">
        <f t="shared" si="0"/>
        <v>1430965</v>
      </c>
      <c r="G5" s="387">
        <f t="shared" si="0"/>
        <v>909838</v>
      </c>
      <c r="H5" s="387">
        <f t="shared" si="0"/>
        <v>754339</v>
      </c>
    </row>
    <row r="6" spans="2:8" ht="6.75" customHeight="1">
      <c r="B6" s="326"/>
      <c r="C6" s="326"/>
      <c r="D6" s="326"/>
      <c r="E6" s="326"/>
      <c r="F6" s="326"/>
      <c r="G6" s="326"/>
      <c r="H6" s="326"/>
    </row>
    <row r="7" spans="1:8" ht="15">
      <c r="A7" t="s">
        <v>253</v>
      </c>
      <c r="B7" s="326">
        <f>+B8+B9</f>
        <v>805993</v>
      </c>
      <c r="C7" s="326">
        <f aca="true" t="shared" si="1" ref="C7:H7">+C8+C9</f>
        <v>444186</v>
      </c>
      <c r="D7" s="326">
        <f t="shared" si="1"/>
        <v>361808</v>
      </c>
      <c r="E7" s="326">
        <f t="shared" si="1"/>
        <v>135192</v>
      </c>
      <c r="F7" s="326">
        <f t="shared" si="1"/>
        <v>670801</v>
      </c>
      <c r="G7" s="326">
        <f t="shared" si="1"/>
        <v>423879</v>
      </c>
      <c r="H7" s="326">
        <f t="shared" si="1"/>
        <v>382114</v>
      </c>
    </row>
    <row r="8" spans="1:9" ht="15">
      <c r="A8" t="s">
        <v>209</v>
      </c>
      <c r="B8" s="358">
        <v>674926</v>
      </c>
      <c r="C8" s="358">
        <v>382727</v>
      </c>
      <c r="D8" s="379">
        <v>292200</v>
      </c>
      <c r="E8" s="358">
        <v>111844</v>
      </c>
      <c r="F8" s="379">
        <v>563082</v>
      </c>
      <c r="G8" s="358">
        <v>326548</v>
      </c>
      <c r="H8" s="379">
        <v>348378</v>
      </c>
      <c r="I8" s="357"/>
    </row>
    <row r="9" spans="1:10" ht="15">
      <c r="A9" t="s">
        <v>210</v>
      </c>
      <c r="B9" s="379">
        <v>131067</v>
      </c>
      <c r="C9" s="379">
        <v>61459</v>
      </c>
      <c r="D9" s="379">
        <v>69608</v>
      </c>
      <c r="E9" s="379">
        <v>23348</v>
      </c>
      <c r="F9" s="379">
        <v>107719</v>
      </c>
      <c r="G9" s="379">
        <v>97331</v>
      </c>
      <c r="H9" s="379">
        <v>33736</v>
      </c>
      <c r="J9" s="351"/>
    </row>
    <row r="10" spans="1:8" ht="15">
      <c r="A10" t="s">
        <v>254</v>
      </c>
      <c r="B10" s="379">
        <v>858184</v>
      </c>
      <c r="C10" s="379">
        <v>329649</v>
      </c>
      <c r="D10" s="379">
        <v>528535</v>
      </c>
      <c r="E10" s="379">
        <v>98020</v>
      </c>
      <c r="F10" s="379">
        <v>760164</v>
      </c>
      <c r="G10" s="379">
        <v>485959</v>
      </c>
      <c r="H10" s="379">
        <v>372225</v>
      </c>
    </row>
    <row r="11" spans="1:8" ht="6.75" customHeight="1">
      <c r="A11" s="77"/>
      <c r="B11" s="278"/>
      <c r="C11" s="278"/>
      <c r="D11" s="278"/>
      <c r="E11" s="278"/>
      <c r="F11" s="278"/>
      <c r="G11" s="278"/>
      <c r="H11" s="278"/>
    </row>
    <row r="12" spans="1:8" ht="15">
      <c r="A12" t="s">
        <v>255</v>
      </c>
      <c r="B12" s="359">
        <f>SUM(B13:B15)</f>
        <v>745664</v>
      </c>
      <c r="C12" s="379">
        <f aca="true" t="shared" si="2" ref="C12:H12">SUM(C13:C15)</f>
        <v>320929</v>
      </c>
      <c r="D12" s="379">
        <f t="shared" si="2"/>
        <v>424736</v>
      </c>
      <c r="E12" s="379">
        <f t="shared" si="2"/>
        <v>76198</v>
      </c>
      <c r="F12" s="379">
        <f t="shared" si="2"/>
        <v>669467</v>
      </c>
      <c r="G12" s="379">
        <f t="shared" si="2"/>
        <v>544701</v>
      </c>
      <c r="H12" s="379">
        <f t="shared" si="2"/>
        <v>200963</v>
      </c>
    </row>
    <row r="13" spans="1:8" ht="15">
      <c r="A13" t="s">
        <v>210</v>
      </c>
      <c r="B13" s="359">
        <v>131067</v>
      </c>
      <c r="C13" s="359">
        <v>61459</v>
      </c>
      <c r="D13" s="379">
        <v>69608</v>
      </c>
      <c r="E13" s="379">
        <v>23348</v>
      </c>
      <c r="F13" s="379">
        <v>107719</v>
      </c>
      <c r="G13" s="359">
        <v>97331</v>
      </c>
      <c r="H13" s="379">
        <v>33736</v>
      </c>
    </row>
    <row r="14" spans="1:8" ht="15">
      <c r="A14" t="s">
        <v>211</v>
      </c>
      <c r="B14" s="379">
        <v>185609</v>
      </c>
      <c r="C14" s="379">
        <v>100681</v>
      </c>
      <c r="D14" s="379">
        <v>84928</v>
      </c>
      <c r="E14" s="379">
        <v>13615</v>
      </c>
      <c r="F14" s="379">
        <v>171995</v>
      </c>
      <c r="G14" s="379">
        <v>121602</v>
      </c>
      <c r="H14" s="379">
        <v>64007</v>
      </c>
    </row>
    <row r="15" spans="1:8" ht="15">
      <c r="A15" t="s">
        <v>212</v>
      </c>
      <c r="B15" s="379">
        <v>428988</v>
      </c>
      <c r="C15" s="379">
        <v>158789</v>
      </c>
      <c r="D15" s="379">
        <v>270200</v>
      </c>
      <c r="E15" s="379">
        <v>39235</v>
      </c>
      <c r="F15" s="379">
        <v>389753</v>
      </c>
      <c r="G15" s="379">
        <v>325768</v>
      </c>
      <c r="H15" s="379">
        <v>103220</v>
      </c>
    </row>
    <row r="16" spans="1:8" ht="6" customHeight="1">
      <c r="A16" s="77"/>
      <c r="B16" s="139"/>
      <c r="C16" s="139"/>
      <c r="D16" s="139"/>
      <c r="E16" s="139"/>
      <c r="F16" s="139"/>
      <c r="G16" s="139"/>
      <c r="H16" s="139"/>
    </row>
    <row r="17" spans="1:8" ht="15">
      <c r="A17" s="105" t="s">
        <v>256</v>
      </c>
      <c r="B17" s="137">
        <f>+B7/B5*100</f>
        <v>48.431927613469</v>
      </c>
      <c r="C17" s="137">
        <f aca="true" t="shared" si="3" ref="C17:H17">+C7/C5*100</f>
        <v>57.40060865688422</v>
      </c>
      <c r="D17" s="137">
        <f t="shared" si="3"/>
        <v>40.63692307346719</v>
      </c>
      <c r="E17" s="137">
        <f t="shared" si="3"/>
        <v>57.96957274925818</v>
      </c>
      <c r="F17" s="137">
        <f t="shared" si="3"/>
        <v>46.87752670400743</v>
      </c>
      <c r="G17" s="137">
        <f t="shared" si="3"/>
        <v>46.588403649880526</v>
      </c>
      <c r="H17" s="137">
        <f t="shared" si="3"/>
        <v>50.655474528030496</v>
      </c>
    </row>
    <row r="18" spans="1:8" ht="15">
      <c r="A18" t="s">
        <v>257</v>
      </c>
      <c r="B18" s="137">
        <f>+B8/B5*100</f>
        <v>40.55614276606395</v>
      </c>
      <c r="C18" s="137">
        <f aca="true" t="shared" si="4" ref="C18:H18">+C8/C5*100</f>
        <v>49.458476290165216</v>
      </c>
      <c r="D18" s="137">
        <f t="shared" si="4"/>
        <v>32.818812525060565</v>
      </c>
      <c r="E18" s="137">
        <f t="shared" si="4"/>
        <v>47.95808105929369</v>
      </c>
      <c r="F18" s="137">
        <f t="shared" si="4"/>
        <v>39.34980939435975</v>
      </c>
      <c r="G18" s="137">
        <f t="shared" si="4"/>
        <v>35.890784952925685</v>
      </c>
      <c r="H18" s="137">
        <f t="shared" si="4"/>
        <v>46.183214708506384</v>
      </c>
    </row>
    <row r="19" spans="1:8" ht="5.25" customHeight="1">
      <c r="A19" s="77"/>
      <c r="B19" s="296"/>
      <c r="C19" s="296"/>
      <c r="D19" s="296"/>
      <c r="E19" s="296"/>
      <c r="F19" s="296"/>
      <c r="G19" s="296"/>
      <c r="H19" s="296"/>
    </row>
    <row r="20" spans="1:8" ht="15">
      <c r="A20" t="s">
        <v>258</v>
      </c>
      <c r="B20" s="137">
        <f>+B9/B7*100</f>
        <v>16.261555621450807</v>
      </c>
      <c r="C20" s="137">
        <f aca="true" t="shared" si="5" ref="C20:H20">+C9/C7*100</f>
        <v>13.836320820557155</v>
      </c>
      <c r="D20" s="137">
        <f t="shared" si="5"/>
        <v>19.238933356918587</v>
      </c>
      <c r="E20" s="137">
        <f t="shared" si="5"/>
        <v>17.270252677673234</v>
      </c>
      <c r="F20" s="137">
        <f t="shared" si="5"/>
        <v>16.05826467163883</v>
      </c>
      <c r="G20" s="137">
        <f t="shared" si="5"/>
        <v>22.961977356745674</v>
      </c>
      <c r="H20" s="137">
        <f t="shared" si="5"/>
        <v>8.82877884610352</v>
      </c>
    </row>
    <row r="21" spans="1:8" ht="15" customHeight="1">
      <c r="A21" s="457" t="s">
        <v>259</v>
      </c>
      <c r="B21" s="137"/>
      <c r="C21" s="137"/>
      <c r="D21" s="137"/>
      <c r="E21" s="137"/>
      <c r="F21" s="137"/>
      <c r="G21" s="137"/>
      <c r="H21" s="137"/>
    </row>
    <row r="22" spans="1:8" ht="15">
      <c r="A22" s="457"/>
      <c r="B22" s="137">
        <f>+(B9+B14)/B7*100</f>
        <v>39.29016753247237</v>
      </c>
      <c r="C22" s="137">
        <f aca="true" t="shared" si="6" ref="C22:H22">+(C9+C14)/C7*100</f>
        <v>36.50272633536402</v>
      </c>
      <c r="D22" s="137">
        <f t="shared" si="6"/>
        <v>42.71215672400832</v>
      </c>
      <c r="E22" s="137">
        <f t="shared" si="6"/>
        <v>27.34111485886739</v>
      </c>
      <c r="F22" s="137">
        <f t="shared" si="6"/>
        <v>41.69850671063401</v>
      </c>
      <c r="G22" s="137">
        <f t="shared" si="6"/>
        <v>51.64988121610177</v>
      </c>
      <c r="H22" s="137">
        <f t="shared" si="6"/>
        <v>25.57953909042851</v>
      </c>
    </row>
    <row r="23" spans="1:8" ht="15" customHeight="1">
      <c r="A23" s="457" t="s">
        <v>260</v>
      </c>
      <c r="B23" s="137"/>
      <c r="C23" s="137"/>
      <c r="D23" s="137"/>
      <c r="E23" s="137"/>
      <c r="F23" s="137"/>
      <c r="G23" s="137"/>
      <c r="H23" s="137"/>
    </row>
    <row r="24" spans="1:8" ht="15">
      <c r="A24" s="457"/>
      <c r="B24" s="137">
        <f>+(B9+B15)/(B7+B15)*100</f>
        <v>45.3492806771926</v>
      </c>
      <c r="C24" s="137">
        <f aca="true" t="shared" si="7" ref="C24:H24">+(C9+C15)/(C7+C15)*100</f>
        <v>36.52688751606617</v>
      </c>
      <c r="D24" s="137">
        <f t="shared" si="7"/>
        <v>53.766408020151644</v>
      </c>
      <c r="E24" s="137">
        <f t="shared" si="7"/>
        <v>35.87919301484288</v>
      </c>
      <c r="F24" s="137">
        <f t="shared" si="7"/>
        <v>46.90680531118642</v>
      </c>
      <c r="G24" s="137">
        <f t="shared" si="7"/>
        <v>56.43976431573794</v>
      </c>
      <c r="H24" s="137">
        <f t="shared" si="7"/>
        <v>28.21891728170703</v>
      </c>
    </row>
    <row r="25" spans="1:8" ht="15">
      <c r="A25" s="146" t="s">
        <v>261</v>
      </c>
      <c r="B25" s="137">
        <f>+SUM(B9,B14,B15)/SUM(B7,B15)*100</f>
        <v>60.37858072310425</v>
      </c>
      <c r="C25" s="137">
        <f aca="true" t="shared" si="8" ref="C25:H25">+SUM(C9,C14,C15)/SUM(C7,C15)*100</f>
        <v>53.224263029147146</v>
      </c>
      <c r="D25" s="137">
        <f t="shared" si="8"/>
        <v>67.20421260490373</v>
      </c>
      <c r="E25" s="137">
        <f t="shared" si="8"/>
        <v>43.684750640669165</v>
      </c>
      <c r="F25" s="137">
        <f t="shared" si="8"/>
        <v>63.124272785732735</v>
      </c>
      <c r="G25" s="137">
        <f t="shared" si="8"/>
        <v>72.66099911024789</v>
      </c>
      <c r="H25" s="137">
        <f t="shared" si="8"/>
        <v>41.40715466050184</v>
      </c>
    </row>
    <row r="26" spans="1:8" ht="9.75" customHeight="1">
      <c r="A26" s="77"/>
      <c r="B26" s="77"/>
      <c r="C26" s="77"/>
      <c r="D26" s="77"/>
      <c r="E26" s="77"/>
      <c r="F26" s="77"/>
      <c r="G26" s="77"/>
      <c r="H26" s="77"/>
    </row>
    <row r="27" spans="1:8" ht="15">
      <c r="A27" t="s">
        <v>262</v>
      </c>
      <c r="B27" s="360">
        <v>20.4</v>
      </c>
      <c r="C27" s="360">
        <v>20.2</v>
      </c>
      <c r="D27" s="379">
        <v>20.6</v>
      </c>
      <c r="E27" s="360">
        <v>18.1</v>
      </c>
      <c r="F27" s="379">
        <v>20.8</v>
      </c>
      <c r="G27" s="360">
        <v>27.4</v>
      </c>
      <c r="H27" s="379">
        <v>14</v>
      </c>
    </row>
    <row r="28" spans="1:8" ht="15">
      <c r="A28" t="s">
        <v>263</v>
      </c>
      <c r="B28" s="361">
        <v>19.2</v>
      </c>
      <c r="C28" s="361">
        <v>16.6</v>
      </c>
      <c r="D28" s="379">
        <v>22.7</v>
      </c>
      <c r="E28" s="361">
        <v>18.8</v>
      </c>
      <c r="F28" s="379">
        <v>19.3</v>
      </c>
      <c r="G28" s="361">
        <v>26.7</v>
      </c>
      <c r="H28" s="379">
        <v>12.9</v>
      </c>
    </row>
    <row r="29" spans="1:8" ht="15">
      <c r="A29" t="s">
        <v>264</v>
      </c>
      <c r="B29" s="14" t="s">
        <v>727</v>
      </c>
      <c r="C29" s="14" t="s">
        <v>725</v>
      </c>
      <c r="D29" s="14" t="s">
        <v>727</v>
      </c>
      <c r="E29" s="14" t="s">
        <v>779</v>
      </c>
      <c r="F29" s="14" t="s">
        <v>727</v>
      </c>
      <c r="G29" s="14" t="s">
        <v>727</v>
      </c>
      <c r="H29" s="14" t="s">
        <v>726</v>
      </c>
    </row>
    <row r="30" spans="1:8" ht="7.5" customHeight="1">
      <c r="A30" s="36"/>
      <c r="B30" s="36"/>
      <c r="C30" s="36"/>
      <c r="D30" s="36"/>
      <c r="E30" s="36"/>
      <c r="F30" s="36"/>
      <c r="G30" s="36"/>
      <c r="H30" s="36"/>
    </row>
    <row r="32" spans="2:8" ht="15">
      <c r="B32" s="129"/>
      <c r="C32" s="129"/>
      <c r="D32" s="129"/>
      <c r="E32" s="129"/>
      <c r="F32" s="129"/>
      <c r="G32" s="129"/>
      <c r="H32" s="129"/>
    </row>
    <row r="34" spans="2:4" ht="15">
      <c r="B34" s="75"/>
      <c r="D34" s="133"/>
    </row>
    <row r="35" spans="2:5" ht="15">
      <c r="B35" s="75"/>
      <c r="D35" s="133"/>
      <c r="E35" s="133"/>
    </row>
    <row r="36" spans="2:5" ht="15">
      <c r="B36" s="75"/>
      <c r="D36" s="133"/>
      <c r="E36" s="133"/>
    </row>
    <row r="37" spans="2:5" ht="15">
      <c r="B37" s="75"/>
      <c r="D37" s="133"/>
      <c r="E37" s="133"/>
    </row>
    <row r="38" spans="2:5" ht="15">
      <c r="B38" s="75"/>
      <c r="D38" s="133"/>
      <c r="E38" s="133"/>
    </row>
    <row r="39" spans="2:5" ht="15">
      <c r="B39" s="75"/>
      <c r="D39" s="133"/>
      <c r="E39" s="133"/>
    </row>
    <row r="40" spans="2:5" ht="15">
      <c r="B40" s="75"/>
      <c r="D40" s="133"/>
      <c r="E40" s="133"/>
    </row>
    <row r="41" spans="3:5" ht="15">
      <c r="C41" s="133"/>
      <c r="E41" s="133"/>
    </row>
    <row r="43" ht="15">
      <c r="B43" t="s">
        <v>432</v>
      </c>
    </row>
    <row r="44" ht="15">
      <c r="B44" s="75"/>
    </row>
  </sheetData>
  <sheetProtection/>
  <mergeCells count="2">
    <mergeCell ref="A21:A22"/>
    <mergeCell ref="A23:A24"/>
  </mergeCells>
  <printOptions/>
  <pageMargins left="0.7" right="0.7" top="0.75" bottom="0.75" header="0.3" footer="0.3"/>
  <pageSetup horizontalDpi="600" verticalDpi="600" orientation="landscape" scale="8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70C0"/>
  </sheetPr>
  <dimension ref="A1:H32"/>
  <sheetViews>
    <sheetView view="pageBreakPreview" zoomScaleSheetLayoutView="100" zoomScalePageLayoutView="0" workbookViewId="0" topLeftCell="A1">
      <selection activeCell="H28" sqref="H28"/>
    </sheetView>
  </sheetViews>
  <sheetFormatPr defaultColWidth="9.140625" defaultRowHeight="15"/>
  <cols>
    <col min="1" max="1" width="50.140625" style="0" customWidth="1"/>
    <col min="7" max="7" width="13.7109375" style="0" bestFit="1" customWidth="1"/>
    <col min="8" max="8" width="15.00390625" style="0" bestFit="1" customWidth="1"/>
  </cols>
  <sheetData>
    <row r="1" ht="15.75">
      <c r="A1" s="130" t="s">
        <v>712</v>
      </c>
    </row>
    <row r="2" spans="1:8" ht="15">
      <c r="A2" s="36"/>
      <c r="B2" s="2"/>
      <c r="C2" s="2"/>
      <c r="D2" s="2"/>
      <c r="E2" s="2"/>
      <c r="F2" s="2"/>
      <c r="G2" s="163" t="s">
        <v>133</v>
      </c>
      <c r="H2" s="163" t="s">
        <v>136</v>
      </c>
    </row>
    <row r="3" spans="1:8" ht="15">
      <c r="A3" s="36"/>
      <c r="B3" s="183" t="s">
        <v>9</v>
      </c>
      <c r="C3" s="183" t="s">
        <v>49</v>
      </c>
      <c r="D3" s="183" t="s">
        <v>50</v>
      </c>
      <c r="E3" s="183" t="s">
        <v>52</v>
      </c>
      <c r="F3" s="183" t="s">
        <v>51</v>
      </c>
      <c r="G3" s="163" t="s">
        <v>135</v>
      </c>
      <c r="H3" s="163" t="s">
        <v>137</v>
      </c>
    </row>
    <row r="4" spans="1:8" ht="15">
      <c r="A4" s="35"/>
      <c r="B4" s="183"/>
      <c r="C4" s="183"/>
      <c r="D4" s="183"/>
      <c r="E4" s="183"/>
      <c r="F4" s="183"/>
      <c r="G4" s="163" t="s">
        <v>134</v>
      </c>
      <c r="H4" s="163" t="s">
        <v>134</v>
      </c>
    </row>
    <row r="5" spans="1:8" ht="15">
      <c r="A5" t="s">
        <v>252</v>
      </c>
      <c r="B5" s="363">
        <f>SUM(B8:B10)</f>
        <v>1342364</v>
      </c>
      <c r="C5" s="379">
        <f aca="true" t="shared" si="0" ref="C5:H5">SUM(C8:C10)</f>
        <v>616584</v>
      </c>
      <c r="D5" s="379">
        <f t="shared" si="0"/>
        <v>725780</v>
      </c>
      <c r="E5" s="379">
        <f t="shared" si="0"/>
        <v>178779</v>
      </c>
      <c r="F5" s="379">
        <f t="shared" si="0"/>
        <v>1163584</v>
      </c>
      <c r="G5" s="379">
        <f t="shared" si="0"/>
        <v>691280</v>
      </c>
      <c r="H5" s="379">
        <f t="shared" si="0"/>
        <v>651083</v>
      </c>
    </row>
    <row r="6" spans="2:8" ht="6.75" customHeight="1">
      <c r="B6" s="230"/>
      <c r="C6" s="230"/>
      <c r="D6" s="230"/>
      <c r="E6" s="230"/>
      <c r="F6" s="230"/>
      <c r="G6" s="230"/>
      <c r="H6" s="230"/>
    </row>
    <row r="7" spans="1:8" ht="15">
      <c r="A7" t="s">
        <v>253</v>
      </c>
      <c r="B7" s="230">
        <f>+B8+B9</f>
        <v>686731</v>
      </c>
      <c r="C7" s="230">
        <f aca="true" t="shared" si="1" ref="C7:H7">+C8+C9</f>
        <v>370910</v>
      </c>
      <c r="D7" s="230">
        <f t="shared" si="1"/>
        <v>315821</v>
      </c>
      <c r="E7" s="230">
        <f t="shared" si="1"/>
        <v>108003</v>
      </c>
      <c r="F7" s="230">
        <f t="shared" si="1"/>
        <v>578727</v>
      </c>
      <c r="G7" s="230">
        <f t="shared" si="1"/>
        <v>345575</v>
      </c>
      <c r="H7" s="230">
        <f t="shared" si="1"/>
        <v>341156</v>
      </c>
    </row>
    <row r="8" spans="1:8" ht="15">
      <c r="A8" t="s">
        <v>209</v>
      </c>
      <c r="B8" s="362">
        <v>515326</v>
      </c>
      <c r="C8" s="362">
        <v>292338</v>
      </c>
      <c r="D8" s="379">
        <v>222988</v>
      </c>
      <c r="E8" s="362">
        <v>91897</v>
      </c>
      <c r="F8" s="379">
        <v>423429</v>
      </c>
      <c r="G8" s="362">
        <v>226719</v>
      </c>
      <c r="H8" s="379">
        <v>288607</v>
      </c>
    </row>
    <row r="9" spans="1:8" ht="15">
      <c r="A9" t="s">
        <v>210</v>
      </c>
      <c r="B9" s="379">
        <v>171405</v>
      </c>
      <c r="C9" s="379">
        <v>78572</v>
      </c>
      <c r="D9" s="379">
        <v>92833</v>
      </c>
      <c r="E9" s="379">
        <v>16106</v>
      </c>
      <c r="F9" s="379">
        <v>155298</v>
      </c>
      <c r="G9" s="379">
        <v>118856</v>
      </c>
      <c r="H9" s="379">
        <v>52549</v>
      </c>
    </row>
    <row r="10" spans="1:8" ht="15">
      <c r="A10" t="s">
        <v>254</v>
      </c>
      <c r="B10" s="379">
        <v>655633</v>
      </c>
      <c r="C10" s="379">
        <v>245674</v>
      </c>
      <c r="D10" s="379">
        <v>409959</v>
      </c>
      <c r="E10" s="379">
        <v>70776</v>
      </c>
      <c r="F10" s="379">
        <v>584857</v>
      </c>
      <c r="G10" s="379">
        <v>345705</v>
      </c>
      <c r="H10" s="379">
        <v>309927</v>
      </c>
    </row>
    <row r="11" spans="1:8" ht="6" customHeight="1">
      <c r="A11" s="77"/>
      <c r="B11" s="231"/>
      <c r="C11" s="231"/>
      <c r="D11" s="231"/>
      <c r="E11" s="231"/>
      <c r="F11" s="231"/>
      <c r="G11" s="231"/>
      <c r="H11" s="231"/>
    </row>
    <row r="12" spans="1:8" ht="15">
      <c r="A12" t="s">
        <v>255</v>
      </c>
      <c r="B12" s="364">
        <f>SUM(B13:B15)</f>
        <v>611995</v>
      </c>
      <c r="C12" s="379">
        <f aca="true" t="shared" si="2" ref="C12:H12">SUM(C13:C15)</f>
        <v>265372</v>
      </c>
      <c r="D12" s="379">
        <f t="shared" si="2"/>
        <v>346624</v>
      </c>
      <c r="E12" s="379">
        <f t="shared" si="2"/>
        <v>63519</v>
      </c>
      <c r="F12" s="379">
        <f t="shared" si="2"/>
        <v>548475</v>
      </c>
      <c r="G12" s="379">
        <f t="shared" si="2"/>
        <v>423661</v>
      </c>
      <c r="H12" s="379">
        <f t="shared" si="2"/>
        <v>188334</v>
      </c>
    </row>
    <row r="13" spans="1:8" ht="15">
      <c r="A13" t="s">
        <v>210</v>
      </c>
      <c r="B13" s="364">
        <v>171405</v>
      </c>
      <c r="C13" s="364">
        <v>78572</v>
      </c>
      <c r="D13" s="379">
        <v>92833</v>
      </c>
      <c r="E13" s="364">
        <v>16106</v>
      </c>
      <c r="F13" s="379">
        <v>155298</v>
      </c>
      <c r="G13" s="364">
        <v>118856</v>
      </c>
      <c r="H13" s="379">
        <v>52549</v>
      </c>
    </row>
    <row r="14" spans="1:8" ht="15">
      <c r="A14" t="s">
        <v>211</v>
      </c>
      <c r="B14" s="379">
        <v>169599</v>
      </c>
      <c r="C14" s="379">
        <v>90645</v>
      </c>
      <c r="D14" s="379">
        <v>78955</v>
      </c>
      <c r="E14" s="379">
        <v>18533</v>
      </c>
      <c r="F14" s="379">
        <v>151066</v>
      </c>
      <c r="G14" s="379">
        <v>106662</v>
      </c>
      <c r="H14" s="379">
        <v>62937</v>
      </c>
    </row>
    <row r="15" spans="1:8" ht="15">
      <c r="A15" t="s">
        <v>212</v>
      </c>
      <c r="B15" s="379">
        <v>270991</v>
      </c>
      <c r="C15" s="379">
        <v>96155</v>
      </c>
      <c r="D15" s="379">
        <v>174836</v>
      </c>
      <c r="E15" s="379">
        <v>28880</v>
      </c>
      <c r="F15" s="379">
        <v>242111</v>
      </c>
      <c r="G15" s="379">
        <v>198143</v>
      </c>
      <c r="H15" s="379">
        <v>72848</v>
      </c>
    </row>
    <row r="16" spans="1:8" ht="3.75" customHeight="1">
      <c r="A16" s="77"/>
      <c r="B16" s="223"/>
      <c r="C16" s="223"/>
      <c r="D16" s="223"/>
      <c r="E16" s="223"/>
      <c r="F16" s="223"/>
      <c r="G16" s="223"/>
      <c r="H16" s="223"/>
    </row>
    <row r="17" spans="1:8" ht="15">
      <c r="A17" s="105" t="s">
        <v>256</v>
      </c>
      <c r="B17" s="295">
        <f>+B7/B5*100</f>
        <v>51.15832963339303</v>
      </c>
      <c r="C17" s="295">
        <f aca="true" t="shared" si="3" ref="C17:H17">+C7/C5*100</f>
        <v>60.155631673867624</v>
      </c>
      <c r="D17" s="295">
        <f t="shared" si="3"/>
        <v>43.51470142467414</v>
      </c>
      <c r="E17" s="131">
        <f t="shared" si="3"/>
        <v>60.41145772154448</v>
      </c>
      <c r="F17" s="131">
        <f t="shared" si="3"/>
        <v>49.736589709036906</v>
      </c>
      <c r="G17" s="131">
        <f t="shared" si="3"/>
        <v>49.99059715310728</v>
      </c>
      <c r="H17" s="131">
        <f t="shared" si="3"/>
        <v>52.39823494086008</v>
      </c>
    </row>
    <row r="18" spans="1:8" ht="15">
      <c r="A18" t="s">
        <v>257</v>
      </c>
      <c r="B18" s="295">
        <f>+B8/B5*100</f>
        <v>38.38943833416272</v>
      </c>
      <c r="C18" s="295">
        <f aca="true" t="shared" si="4" ref="C18:H18">+C8/C5*100</f>
        <v>47.41251800241329</v>
      </c>
      <c r="D18" s="295">
        <f t="shared" si="4"/>
        <v>30.72391082697236</v>
      </c>
      <c r="E18" s="131">
        <f t="shared" si="4"/>
        <v>51.402569653035314</v>
      </c>
      <c r="F18" s="131">
        <f t="shared" si="4"/>
        <v>36.39006724052582</v>
      </c>
      <c r="G18" s="131">
        <f t="shared" si="4"/>
        <v>32.796985302627014</v>
      </c>
      <c r="H18" s="131">
        <f t="shared" si="4"/>
        <v>44.327220953396115</v>
      </c>
    </row>
    <row r="19" spans="1:8" ht="3.75" customHeight="1">
      <c r="A19" s="77"/>
      <c r="B19" s="297"/>
      <c r="C19" s="297"/>
      <c r="D19" s="297"/>
      <c r="E19" s="218"/>
      <c r="F19" s="218"/>
      <c r="G19" s="218"/>
      <c r="H19" s="218"/>
    </row>
    <row r="20" spans="1:8" ht="15">
      <c r="A20" t="s">
        <v>258</v>
      </c>
      <c r="B20" s="295">
        <f>+B9/B7*100</f>
        <v>24.95955476016082</v>
      </c>
      <c r="C20" s="295">
        <f aca="true" t="shared" si="5" ref="C20:H20">+C9/C7*100</f>
        <v>21.18357553045213</v>
      </c>
      <c r="D20" s="295">
        <f t="shared" si="5"/>
        <v>29.39418214748228</v>
      </c>
      <c r="E20" s="131">
        <f t="shared" si="5"/>
        <v>14.912548725498365</v>
      </c>
      <c r="F20" s="131">
        <f t="shared" si="5"/>
        <v>26.834414153823822</v>
      </c>
      <c r="G20" s="131">
        <f t="shared" si="5"/>
        <v>34.39369167329813</v>
      </c>
      <c r="H20" s="131">
        <f t="shared" si="5"/>
        <v>15.403217296486066</v>
      </c>
    </row>
    <row r="21" spans="1:8" ht="15" customHeight="1">
      <c r="A21" s="457" t="s">
        <v>259</v>
      </c>
      <c r="B21" s="295"/>
      <c r="C21" s="295"/>
      <c r="D21" s="295"/>
      <c r="E21" s="131"/>
      <c r="F21" s="131"/>
      <c r="G21" s="131"/>
      <c r="H21" s="131"/>
    </row>
    <row r="22" spans="1:8" ht="15">
      <c r="A22" s="457"/>
      <c r="B22" s="295">
        <f>+(B9+B14)/B7*100</f>
        <v>49.65612445047624</v>
      </c>
      <c r="C22" s="295">
        <f aca="true" t="shared" si="6" ref="C22:H22">+(C9+C14)/C7*100</f>
        <v>45.622118573238794</v>
      </c>
      <c r="D22" s="295">
        <f t="shared" si="6"/>
        <v>54.394102988718295</v>
      </c>
      <c r="E22" s="131">
        <f t="shared" si="6"/>
        <v>32.07225725211337</v>
      </c>
      <c r="F22" s="131">
        <f t="shared" si="6"/>
        <v>52.93756814525674</v>
      </c>
      <c r="G22" s="131">
        <f t="shared" si="6"/>
        <v>65.25877161252984</v>
      </c>
      <c r="H22" s="131">
        <f t="shared" si="6"/>
        <v>33.85137591014081</v>
      </c>
    </row>
    <row r="23" spans="1:8" ht="15" customHeight="1">
      <c r="A23" s="457" t="s">
        <v>260</v>
      </c>
      <c r="B23" s="295"/>
      <c r="C23" s="295"/>
      <c r="D23" s="295"/>
      <c r="E23" s="131"/>
      <c r="F23" s="131"/>
      <c r="G23" s="131"/>
      <c r="H23" s="131"/>
    </row>
    <row r="24" spans="1:8" ht="15">
      <c r="A24" s="457"/>
      <c r="B24" s="295">
        <f>+(B9+B15)/(B7+B15)*100</f>
        <v>46.19252768548702</v>
      </c>
      <c r="C24" s="295">
        <f aca="true" t="shared" si="7" ref="C24:H24">+(C9+C15)/(C7+C15)*100</f>
        <v>37.4095682613769</v>
      </c>
      <c r="D24" s="295">
        <f t="shared" si="7"/>
        <v>54.55318073521829</v>
      </c>
      <c r="E24" s="131">
        <f t="shared" si="7"/>
        <v>32.8645631670843</v>
      </c>
      <c r="F24" s="131">
        <f t="shared" si="7"/>
        <v>48.415034391682646</v>
      </c>
      <c r="G24" s="131">
        <f t="shared" si="7"/>
        <v>58.302097778627896</v>
      </c>
      <c r="H24" s="131">
        <f t="shared" si="7"/>
        <v>30.288837789006866</v>
      </c>
    </row>
    <row r="25" spans="1:8" ht="15">
      <c r="A25" s="146" t="s">
        <v>261</v>
      </c>
      <c r="B25" s="295">
        <f>+SUM(B9,B14,B15)/SUM(B7,B15)*100</f>
        <v>63.90111117840041</v>
      </c>
      <c r="C25" s="295">
        <f aca="true" t="shared" si="8" ref="C25:H25">+SUM(C9,C14,C15)/SUM(C7,C15)*100</f>
        <v>56.81693126224401</v>
      </c>
      <c r="D25" s="295">
        <f t="shared" si="8"/>
        <v>70.64487004159729</v>
      </c>
      <c r="E25" s="131">
        <f t="shared" si="8"/>
        <v>46.40386315320384</v>
      </c>
      <c r="F25" s="131">
        <f t="shared" si="8"/>
        <v>66.81890945594624</v>
      </c>
      <c r="G25" s="131">
        <f t="shared" si="8"/>
        <v>77.91925225944331</v>
      </c>
      <c r="H25" s="131">
        <f t="shared" si="8"/>
        <v>45.4908648225621</v>
      </c>
    </row>
    <row r="26" spans="1:8" ht="7.5" customHeight="1">
      <c r="A26" s="77"/>
      <c r="B26" s="298"/>
      <c r="C26" s="298"/>
      <c r="D26" s="298"/>
      <c r="E26" s="298"/>
      <c r="F26" s="298"/>
      <c r="G26" s="298"/>
      <c r="H26" s="298"/>
    </row>
    <row r="27" spans="1:8" ht="15">
      <c r="A27" t="s">
        <v>262</v>
      </c>
      <c r="B27" s="365">
        <v>34</v>
      </c>
      <c r="C27" s="365">
        <v>29.5</v>
      </c>
      <c r="D27" s="379">
        <v>39.1</v>
      </c>
      <c r="E27" s="365">
        <v>21.8</v>
      </c>
      <c r="F27" s="379">
        <v>36.1</v>
      </c>
      <c r="G27" s="365">
        <v>46.8</v>
      </c>
      <c r="H27" s="379">
        <v>22.3</v>
      </c>
    </row>
    <row r="28" spans="1:8" ht="15">
      <c r="A28" t="s">
        <v>263</v>
      </c>
      <c r="B28" s="366">
        <v>31.9</v>
      </c>
      <c r="C28" s="366">
        <v>26.1</v>
      </c>
      <c r="D28" s="379">
        <v>38.1</v>
      </c>
      <c r="E28" s="366">
        <v>15.7</v>
      </c>
      <c r="F28" s="379">
        <v>35.1</v>
      </c>
      <c r="G28" s="366">
        <v>44.5</v>
      </c>
      <c r="H28" s="379">
        <v>20.4</v>
      </c>
    </row>
    <row r="29" spans="1:8" ht="15">
      <c r="A29" t="s">
        <v>264</v>
      </c>
      <c r="B29" s="392" t="s">
        <v>725</v>
      </c>
      <c r="C29" s="392" t="s">
        <v>726</v>
      </c>
      <c r="D29" s="392" t="s">
        <v>727</v>
      </c>
      <c r="E29" s="392" t="s">
        <v>773</v>
      </c>
      <c r="F29" s="392" t="s">
        <v>725</v>
      </c>
      <c r="G29" s="392" t="s">
        <v>727</v>
      </c>
      <c r="H29" s="392" t="s">
        <v>726</v>
      </c>
    </row>
    <row r="30" spans="1:8" ht="4.5" customHeight="1">
      <c r="A30" s="36"/>
      <c r="B30" s="36"/>
      <c r="C30" s="36"/>
      <c r="D30" s="36"/>
      <c r="E30" s="36"/>
      <c r="F30" s="36"/>
      <c r="G30" s="36"/>
      <c r="H30" s="36"/>
    </row>
    <row r="31" ht="15">
      <c r="B31" s="75"/>
    </row>
    <row r="32" ht="15">
      <c r="B32" s="75"/>
    </row>
  </sheetData>
  <sheetProtection/>
  <mergeCells count="2">
    <mergeCell ref="A21:A22"/>
    <mergeCell ref="A23:A24"/>
  </mergeCells>
  <printOptions/>
  <pageMargins left="0.7" right="0.7" top="0.75" bottom="0.75" header="0.3" footer="0.3"/>
  <pageSetup horizontalDpi="600" verticalDpi="600" orientation="landscape" scale="9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70C0"/>
  </sheetPr>
  <dimension ref="A1:H31"/>
  <sheetViews>
    <sheetView zoomScaleSheetLayoutView="100" zoomScalePageLayoutView="0" workbookViewId="0" topLeftCell="A1">
      <selection activeCell="H33" sqref="H33"/>
    </sheetView>
  </sheetViews>
  <sheetFormatPr defaultColWidth="9.140625" defaultRowHeight="15"/>
  <cols>
    <col min="1" max="1" width="50.57421875" style="0" customWidth="1"/>
    <col min="2" max="6" width="11.28125" style="0" customWidth="1"/>
    <col min="7" max="7" width="13.7109375" style="0" bestFit="1" customWidth="1"/>
    <col min="8" max="8" width="15.00390625" style="0" bestFit="1" customWidth="1"/>
  </cols>
  <sheetData>
    <row r="1" ht="15.75">
      <c r="A1" s="130" t="s">
        <v>713</v>
      </c>
    </row>
    <row r="2" spans="1:8" ht="15">
      <c r="A2" s="36"/>
      <c r="B2" s="2"/>
      <c r="C2" s="2"/>
      <c r="D2" s="2"/>
      <c r="E2" s="2"/>
      <c r="F2" s="2"/>
      <c r="G2" s="163" t="s">
        <v>133</v>
      </c>
      <c r="H2" s="163" t="s">
        <v>136</v>
      </c>
    </row>
    <row r="3" spans="1:8" ht="15">
      <c r="A3" s="36"/>
      <c r="B3" s="183" t="s">
        <v>9</v>
      </c>
      <c r="C3" s="183" t="s">
        <v>49</v>
      </c>
      <c r="D3" s="183" t="s">
        <v>50</v>
      </c>
      <c r="E3" s="183" t="s">
        <v>52</v>
      </c>
      <c r="F3" s="183" t="s">
        <v>51</v>
      </c>
      <c r="G3" s="163" t="s">
        <v>135</v>
      </c>
      <c r="H3" s="163" t="s">
        <v>137</v>
      </c>
    </row>
    <row r="4" spans="1:8" ht="15">
      <c r="A4" s="35"/>
      <c r="B4" s="183"/>
      <c r="C4" s="183"/>
      <c r="D4" s="183"/>
      <c r="E4" s="183"/>
      <c r="F4" s="183"/>
      <c r="G4" s="163" t="s">
        <v>134</v>
      </c>
      <c r="H4" s="163" t="s">
        <v>134</v>
      </c>
    </row>
    <row r="5" spans="1:8" ht="15">
      <c r="A5" t="s">
        <v>252</v>
      </c>
      <c r="B5" s="368">
        <f>SUM(B8:B10)</f>
        <v>1070596</v>
      </c>
      <c r="C5" s="379">
        <f aca="true" t="shared" si="0" ref="C5:H5">SUM(C8:C10)</f>
        <v>481280</v>
      </c>
      <c r="D5" s="379">
        <f t="shared" si="0"/>
        <v>589316</v>
      </c>
      <c r="E5" s="379">
        <f t="shared" si="0"/>
        <v>99924</v>
      </c>
      <c r="F5" s="379">
        <f t="shared" si="0"/>
        <v>970672</v>
      </c>
      <c r="G5" s="379">
        <f t="shared" si="0"/>
        <v>643377</v>
      </c>
      <c r="H5" s="379">
        <f t="shared" si="0"/>
        <v>427221</v>
      </c>
    </row>
    <row r="6" spans="2:8" ht="6" customHeight="1">
      <c r="B6" s="265"/>
      <c r="C6" s="265"/>
      <c r="D6" s="265"/>
      <c r="E6" s="265"/>
      <c r="F6" s="265"/>
      <c r="G6" s="265"/>
      <c r="H6" s="265"/>
    </row>
    <row r="7" spans="1:8" ht="15">
      <c r="A7" t="s">
        <v>253</v>
      </c>
      <c r="B7" s="265">
        <f>+B8+B9</f>
        <v>496402</v>
      </c>
      <c r="C7" s="326">
        <f aca="true" t="shared" si="1" ref="C7:H7">+C8+C9</f>
        <v>276202</v>
      </c>
      <c r="D7" s="326">
        <f t="shared" si="1"/>
        <v>220200</v>
      </c>
      <c r="E7" s="326">
        <f t="shared" si="1"/>
        <v>54488</v>
      </c>
      <c r="F7" s="326">
        <f t="shared" si="1"/>
        <v>441914</v>
      </c>
      <c r="G7" s="326">
        <f t="shared" si="1"/>
        <v>278781</v>
      </c>
      <c r="H7" s="326">
        <f t="shared" si="1"/>
        <v>217622</v>
      </c>
    </row>
    <row r="8" spans="1:8" ht="15">
      <c r="A8" t="s">
        <v>209</v>
      </c>
      <c r="B8" s="367">
        <v>439705</v>
      </c>
      <c r="C8" s="367">
        <v>244303</v>
      </c>
      <c r="D8" s="379">
        <v>195402</v>
      </c>
      <c r="E8" s="367">
        <v>50149</v>
      </c>
      <c r="F8" s="379">
        <v>389556</v>
      </c>
      <c r="G8" s="367">
        <v>232623</v>
      </c>
      <c r="H8" s="379">
        <v>207082</v>
      </c>
    </row>
    <row r="9" spans="1:8" ht="15">
      <c r="A9" t="s">
        <v>210</v>
      </c>
      <c r="B9" s="379">
        <v>56697</v>
      </c>
      <c r="C9" s="379">
        <v>31899</v>
      </c>
      <c r="D9" s="379">
        <v>24798</v>
      </c>
      <c r="E9" s="379">
        <v>4339</v>
      </c>
      <c r="F9" s="379">
        <v>52358</v>
      </c>
      <c r="G9" s="379">
        <v>46158</v>
      </c>
      <c r="H9" s="379">
        <v>10540</v>
      </c>
    </row>
    <row r="10" spans="1:8" ht="15">
      <c r="A10" t="s">
        <v>254</v>
      </c>
      <c r="B10" s="379">
        <v>574194</v>
      </c>
      <c r="C10" s="379">
        <v>205078</v>
      </c>
      <c r="D10" s="379">
        <v>369116</v>
      </c>
      <c r="E10" s="379">
        <v>45436</v>
      </c>
      <c r="F10" s="379">
        <v>528758</v>
      </c>
      <c r="G10" s="379">
        <v>364596</v>
      </c>
      <c r="H10" s="379">
        <v>209599</v>
      </c>
    </row>
    <row r="11" spans="1:8" ht="7.5" customHeight="1">
      <c r="A11" s="77"/>
      <c r="B11" s="248"/>
      <c r="C11" s="248"/>
      <c r="D11" s="248"/>
      <c r="E11" s="248"/>
      <c r="F11" s="248"/>
      <c r="G11" s="248"/>
      <c r="H11" s="248"/>
    </row>
    <row r="12" spans="1:8" ht="15">
      <c r="A12" t="s">
        <v>255</v>
      </c>
      <c r="B12" s="265">
        <f>SUM(B13:B15)</f>
        <v>464164</v>
      </c>
      <c r="C12" s="381">
        <f aca="true" t="shared" si="2" ref="C12:H12">SUM(C13:C15)</f>
        <v>193632</v>
      </c>
      <c r="D12" s="381">
        <f t="shared" si="2"/>
        <v>270532</v>
      </c>
      <c r="E12" s="381">
        <f t="shared" si="2"/>
        <v>38946</v>
      </c>
      <c r="F12" s="381">
        <f t="shared" si="2"/>
        <v>425219</v>
      </c>
      <c r="G12" s="381">
        <f t="shared" si="2"/>
        <v>362878</v>
      </c>
      <c r="H12" s="381">
        <f t="shared" si="2"/>
        <v>101287</v>
      </c>
    </row>
    <row r="13" spans="1:8" ht="15">
      <c r="A13" t="s">
        <v>210</v>
      </c>
      <c r="B13" s="265">
        <v>56697</v>
      </c>
      <c r="C13" s="265">
        <v>31899</v>
      </c>
      <c r="D13" s="381">
        <v>24798</v>
      </c>
      <c r="E13" s="265">
        <v>4339</v>
      </c>
      <c r="F13" s="381">
        <v>52358</v>
      </c>
      <c r="G13" s="265">
        <v>46158</v>
      </c>
      <c r="H13" s="381">
        <v>10540</v>
      </c>
    </row>
    <row r="14" spans="1:8" ht="15">
      <c r="A14" t="s">
        <v>211</v>
      </c>
      <c r="B14" s="381">
        <v>142886</v>
      </c>
      <c r="C14" s="381">
        <v>67720</v>
      </c>
      <c r="D14" s="381">
        <v>75166</v>
      </c>
      <c r="E14" s="381">
        <v>11585</v>
      </c>
      <c r="F14" s="381">
        <v>131302</v>
      </c>
      <c r="G14" s="381">
        <v>102817</v>
      </c>
      <c r="H14" s="381">
        <v>40069</v>
      </c>
    </row>
    <row r="15" spans="1:8" ht="15">
      <c r="A15" t="s">
        <v>212</v>
      </c>
      <c r="B15" s="381">
        <v>264581</v>
      </c>
      <c r="C15" s="381">
        <v>94013</v>
      </c>
      <c r="D15" s="381">
        <v>170568</v>
      </c>
      <c r="E15" s="381">
        <v>23022</v>
      </c>
      <c r="F15" s="381">
        <v>241559</v>
      </c>
      <c r="G15" s="381">
        <v>213903</v>
      </c>
      <c r="H15" s="381">
        <v>50678</v>
      </c>
    </row>
    <row r="16" spans="1:8" ht="4.5" customHeight="1">
      <c r="A16" s="77"/>
      <c r="B16" s="223"/>
      <c r="C16" s="223"/>
      <c r="D16" s="223"/>
      <c r="E16" s="223"/>
      <c r="F16" s="223"/>
      <c r="G16" s="223"/>
      <c r="H16" s="223"/>
    </row>
    <row r="17" spans="1:8" ht="15">
      <c r="A17" s="105" t="s">
        <v>256</v>
      </c>
      <c r="B17" s="295">
        <f>+B7/B5*100</f>
        <v>46.36688349293291</v>
      </c>
      <c r="C17" s="295">
        <f aca="true" t="shared" si="3" ref="C17:H17">+C7/C5*100</f>
        <v>57.38904587765957</v>
      </c>
      <c r="D17" s="295">
        <f t="shared" si="3"/>
        <v>37.36535237461736</v>
      </c>
      <c r="E17" s="131">
        <f t="shared" si="3"/>
        <v>54.529442376205914</v>
      </c>
      <c r="F17" s="131">
        <f t="shared" si="3"/>
        <v>45.5266042494272</v>
      </c>
      <c r="G17" s="131">
        <f t="shared" si="3"/>
        <v>43.330893084459035</v>
      </c>
      <c r="H17" s="131">
        <f t="shared" si="3"/>
        <v>50.93897537808301</v>
      </c>
    </row>
    <row r="18" spans="1:8" ht="15">
      <c r="A18" t="s">
        <v>257</v>
      </c>
      <c r="B18" s="295">
        <f>+B8/B5*100</f>
        <v>41.071048275913604</v>
      </c>
      <c r="C18" s="295">
        <f aca="true" t="shared" si="4" ref="C18:H18">+C8/C5*100</f>
        <v>50.76109541223405</v>
      </c>
      <c r="D18" s="295">
        <f t="shared" si="4"/>
        <v>33.15742318212979</v>
      </c>
      <c r="E18" s="131">
        <f t="shared" si="4"/>
        <v>50.18714222809335</v>
      </c>
      <c r="F18" s="131">
        <f t="shared" si="4"/>
        <v>40.132609161488126</v>
      </c>
      <c r="G18" s="131">
        <f t="shared" si="4"/>
        <v>36.15656139401937</v>
      </c>
      <c r="H18" s="131">
        <f t="shared" si="4"/>
        <v>48.47186819000002</v>
      </c>
    </row>
    <row r="19" spans="1:8" ht="8.25" customHeight="1">
      <c r="A19" s="77"/>
      <c r="B19" s="297"/>
      <c r="C19" s="297"/>
      <c r="D19" s="297"/>
      <c r="E19" s="218"/>
      <c r="F19" s="218"/>
      <c r="G19" s="218"/>
      <c r="H19" s="218"/>
    </row>
    <row r="20" spans="1:8" ht="15">
      <c r="A20" t="s">
        <v>258</v>
      </c>
      <c r="B20" s="295">
        <f>+B9/B7*100</f>
        <v>11.42158975991233</v>
      </c>
      <c r="C20" s="295">
        <f aca="true" t="shared" si="5" ref="C20:H20">+C9/C7*100</f>
        <v>11.549156052454364</v>
      </c>
      <c r="D20" s="295">
        <f t="shared" si="5"/>
        <v>11.26158038147139</v>
      </c>
      <c r="E20" s="131">
        <f t="shared" si="5"/>
        <v>7.963221259726912</v>
      </c>
      <c r="F20" s="131">
        <f t="shared" si="5"/>
        <v>11.848006625723558</v>
      </c>
      <c r="G20" s="131">
        <f t="shared" si="5"/>
        <v>16.557082441055883</v>
      </c>
      <c r="H20" s="131">
        <f t="shared" si="5"/>
        <v>4.843260332135538</v>
      </c>
    </row>
    <row r="21" spans="1:8" ht="15" customHeight="1">
      <c r="A21" s="457" t="s">
        <v>259</v>
      </c>
      <c r="B21" s="295"/>
      <c r="C21" s="295"/>
      <c r="D21" s="295"/>
      <c r="E21" s="131"/>
      <c r="F21" s="131"/>
      <c r="G21" s="131"/>
      <c r="H21" s="131"/>
    </row>
    <row r="22" spans="1:8" ht="15">
      <c r="A22" s="457"/>
      <c r="B22" s="295">
        <f>+(B9+B14)/B7*100</f>
        <v>40.205921813369</v>
      </c>
      <c r="C22" s="295">
        <f aca="true" t="shared" si="6" ref="C22:H22">+(C9+C14)/C7*100</f>
        <v>36.06744339287912</v>
      </c>
      <c r="D22" s="295">
        <f t="shared" si="6"/>
        <v>45.3969118982743</v>
      </c>
      <c r="E22" s="131">
        <f t="shared" si="6"/>
        <v>29.224783438555278</v>
      </c>
      <c r="F22" s="131">
        <f t="shared" si="6"/>
        <v>41.560122557782734</v>
      </c>
      <c r="G22" s="131">
        <f t="shared" si="6"/>
        <v>53.438003307255514</v>
      </c>
      <c r="H22" s="131">
        <f t="shared" si="6"/>
        <v>23.255461304463704</v>
      </c>
    </row>
    <row r="23" spans="1:8" ht="15" customHeight="1">
      <c r="A23" s="457" t="s">
        <v>260</v>
      </c>
      <c r="B23" s="295"/>
      <c r="C23" s="295"/>
      <c r="D23" s="295"/>
      <c r="E23" s="131"/>
      <c r="F23" s="131"/>
      <c r="G23" s="131"/>
      <c r="H23" s="131"/>
    </row>
    <row r="24" spans="1:8" ht="15">
      <c r="A24" s="457"/>
      <c r="B24" s="295">
        <f>+(B9+B15)/(B7+B15)*100</f>
        <v>42.218814349335005</v>
      </c>
      <c r="C24" s="295">
        <f aca="true" t="shared" si="7" ref="C24:H24">+(C9+C15)/(C7+C15)*100</f>
        <v>34.010507407857595</v>
      </c>
      <c r="D24" s="295">
        <f t="shared" si="7"/>
        <v>49.99539368627933</v>
      </c>
      <c r="E24" s="131">
        <f t="shared" si="7"/>
        <v>35.299961295316734</v>
      </c>
      <c r="F24" s="131">
        <f t="shared" si="7"/>
        <v>43.00345441590231</v>
      </c>
      <c r="G24" s="131">
        <f t="shared" si="7"/>
        <v>52.78454343960834</v>
      </c>
      <c r="H24" s="131">
        <f t="shared" si="7"/>
        <v>22.816995900111813</v>
      </c>
    </row>
    <row r="25" spans="1:8" ht="15" customHeight="1">
      <c r="A25" s="146" t="s">
        <v>261</v>
      </c>
      <c r="B25" s="295">
        <f>+SUM(B9,B14,B15)/SUM(B7,B15)*100</f>
        <v>60.995317898034514</v>
      </c>
      <c r="C25" s="295">
        <f aca="true" t="shared" si="8" ref="C25:H25">+SUM(C9,C14,C15)/SUM(C7,C15)*100</f>
        <v>52.30258093270127</v>
      </c>
      <c r="D25" s="295">
        <f t="shared" si="8"/>
        <v>69.23084797117471</v>
      </c>
      <c r="E25" s="131">
        <f t="shared" si="8"/>
        <v>50.246419816797825</v>
      </c>
      <c r="F25" s="131">
        <f t="shared" si="8"/>
        <v>62.21445470413608</v>
      </c>
      <c r="G25" s="131">
        <f t="shared" si="8"/>
        <v>73.65329501262472</v>
      </c>
      <c r="H25" s="131">
        <f t="shared" si="8"/>
        <v>37.75139768915393</v>
      </c>
    </row>
    <row r="26" spans="1:8" ht="6" customHeight="1">
      <c r="A26" s="77"/>
      <c r="B26" s="298"/>
      <c r="C26" s="298"/>
      <c r="D26" s="298"/>
      <c r="E26" s="298"/>
      <c r="F26" s="298"/>
      <c r="G26" s="298"/>
      <c r="H26" s="298"/>
    </row>
    <row r="27" spans="1:8" ht="15">
      <c r="A27" t="s">
        <v>262</v>
      </c>
      <c r="B27" s="369">
        <v>15.4</v>
      </c>
      <c r="C27" s="369">
        <v>15</v>
      </c>
      <c r="D27" s="379">
        <v>16</v>
      </c>
      <c r="E27" s="369">
        <v>12.7</v>
      </c>
      <c r="F27" s="379">
        <v>15.8</v>
      </c>
      <c r="G27" s="369">
        <v>25</v>
      </c>
      <c r="H27" s="379">
        <v>5.6</v>
      </c>
    </row>
    <row r="28" spans="1:8" ht="15">
      <c r="A28" t="s">
        <v>263</v>
      </c>
      <c r="B28" s="370">
        <v>15.9</v>
      </c>
      <c r="C28" s="370">
        <v>11.8</v>
      </c>
      <c r="D28" s="379">
        <v>16.6</v>
      </c>
      <c r="E28" s="370">
        <v>11.8</v>
      </c>
      <c r="F28" s="379">
        <v>16.6</v>
      </c>
      <c r="G28" s="370">
        <v>24.4</v>
      </c>
      <c r="H28" s="379">
        <v>7.2</v>
      </c>
    </row>
    <row r="29" spans="1:8" ht="15">
      <c r="A29" t="s">
        <v>264</v>
      </c>
      <c r="B29" s="392" t="s">
        <v>725</v>
      </c>
      <c r="C29" s="392" t="s">
        <v>726</v>
      </c>
      <c r="D29" s="392" t="s">
        <v>727</v>
      </c>
      <c r="E29" s="392" t="s">
        <v>773</v>
      </c>
      <c r="F29" s="392" t="s">
        <v>733</v>
      </c>
      <c r="G29" s="392" t="s">
        <v>727</v>
      </c>
      <c r="H29" s="392" t="s">
        <v>729</v>
      </c>
    </row>
    <row r="30" spans="1:8" ht="8.25" customHeight="1">
      <c r="A30" s="36"/>
      <c r="B30" s="36"/>
      <c r="C30" s="36"/>
      <c r="D30" s="36"/>
      <c r="E30" s="36"/>
      <c r="F30" s="36"/>
      <c r="G30" s="36"/>
      <c r="H30" s="36"/>
    </row>
    <row r="31" ht="15">
      <c r="B31" s="75"/>
    </row>
  </sheetData>
  <sheetProtection/>
  <mergeCells count="2">
    <mergeCell ref="A21:A22"/>
    <mergeCell ref="A23:A24"/>
  </mergeCells>
  <printOptions/>
  <pageMargins left="0.7" right="0.7" top="0.75" bottom="0.75" header="0.3" footer="0.3"/>
  <pageSetup horizontalDpi="600" verticalDpi="600" orientation="landscape" scale="8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70C0"/>
  </sheetPr>
  <dimension ref="A1:K42"/>
  <sheetViews>
    <sheetView zoomScaleSheetLayoutView="100" zoomScalePageLayoutView="0" workbookViewId="0" topLeftCell="A1">
      <selection activeCell="J5" sqref="J5"/>
    </sheetView>
  </sheetViews>
  <sheetFormatPr defaultColWidth="9.140625" defaultRowHeight="15"/>
  <cols>
    <col min="1" max="1" width="50.28125" style="0" customWidth="1"/>
    <col min="2" max="6" width="11.28125" style="0" customWidth="1"/>
    <col min="7" max="7" width="13.7109375" style="0" bestFit="1" customWidth="1"/>
    <col min="8" max="8" width="15.00390625" style="0" bestFit="1" customWidth="1"/>
    <col min="10" max="11" width="10.57421875" style="0" bestFit="1" customWidth="1"/>
  </cols>
  <sheetData>
    <row r="1" ht="15.75">
      <c r="A1" s="130" t="s">
        <v>714</v>
      </c>
    </row>
    <row r="2" spans="1:8" ht="15">
      <c r="A2" s="36"/>
      <c r="B2" s="2"/>
      <c r="C2" s="2"/>
      <c r="D2" s="2"/>
      <c r="E2" s="2"/>
      <c r="F2" s="2"/>
      <c r="G2" s="163" t="s">
        <v>133</v>
      </c>
      <c r="H2" s="163" t="s">
        <v>136</v>
      </c>
    </row>
    <row r="3" spans="1:8" ht="15">
      <c r="A3" s="36"/>
      <c r="B3" s="183" t="s">
        <v>9</v>
      </c>
      <c r="C3" s="183" t="s">
        <v>49</v>
      </c>
      <c r="D3" s="183" t="s">
        <v>50</v>
      </c>
      <c r="E3" s="183" t="s">
        <v>52</v>
      </c>
      <c r="F3" s="183" t="s">
        <v>51</v>
      </c>
      <c r="G3" s="163" t="s">
        <v>135</v>
      </c>
      <c r="H3" s="163" t="s">
        <v>137</v>
      </c>
    </row>
    <row r="4" spans="1:8" ht="15">
      <c r="A4" s="35"/>
      <c r="B4" s="183"/>
      <c r="C4" s="183"/>
      <c r="D4" s="183"/>
      <c r="E4" s="183"/>
      <c r="F4" s="183"/>
      <c r="G4" s="163" t="s">
        <v>134</v>
      </c>
      <c r="H4" s="163" t="s">
        <v>134</v>
      </c>
    </row>
    <row r="5" spans="1:10" ht="15">
      <c r="A5" t="s">
        <v>252</v>
      </c>
      <c r="B5" s="14">
        <f>SUM(B8:B10)</f>
        <v>1584271</v>
      </c>
      <c r="C5" s="14">
        <f aca="true" t="shared" si="0" ref="C5:H5">SUM(C8:C10)</f>
        <v>741526</v>
      </c>
      <c r="D5" s="14">
        <f t="shared" si="0"/>
        <v>842747</v>
      </c>
      <c r="E5" s="14">
        <f t="shared" si="0"/>
        <v>159725</v>
      </c>
      <c r="F5" s="14">
        <f t="shared" si="0"/>
        <v>1424546</v>
      </c>
      <c r="G5" s="14">
        <f t="shared" si="0"/>
        <v>840378</v>
      </c>
      <c r="H5" s="14">
        <f t="shared" si="0"/>
        <v>743893</v>
      </c>
      <c r="J5" s="301"/>
    </row>
    <row r="6" spans="2:8" ht="6.75" customHeight="1">
      <c r="B6" s="265"/>
      <c r="C6" s="265"/>
      <c r="D6" s="265"/>
      <c r="E6" s="265"/>
      <c r="F6" s="265"/>
      <c r="G6" s="265"/>
      <c r="H6" s="265"/>
    </row>
    <row r="7" spans="1:11" ht="15">
      <c r="A7" t="s">
        <v>253</v>
      </c>
      <c r="B7" s="265">
        <f>+B8+B9</f>
        <v>845988</v>
      </c>
      <c r="C7" s="326">
        <f aca="true" t="shared" si="1" ref="C7:H7">+C8+C9</f>
        <v>471792</v>
      </c>
      <c r="D7" s="326">
        <f t="shared" si="1"/>
        <v>374197</v>
      </c>
      <c r="E7" s="326">
        <f t="shared" si="1"/>
        <v>112081</v>
      </c>
      <c r="F7" s="326">
        <f>+F8+F9</f>
        <v>733907</v>
      </c>
      <c r="G7" s="326">
        <f t="shared" si="1"/>
        <v>415525</v>
      </c>
      <c r="H7" s="326">
        <f t="shared" si="1"/>
        <v>430463</v>
      </c>
      <c r="K7" s="301"/>
    </row>
    <row r="8" spans="1:10" ht="15">
      <c r="A8" t="s">
        <v>209</v>
      </c>
      <c r="B8" s="371">
        <v>719633</v>
      </c>
      <c r="C8" s="371">
        <v>414077</v>
      </c>
      <c r="D8" s="379">
        <v>305557</v>
      </c>
      <c r="E8" s="371">
        <v>91153</v>
      </c>
      <c r="F8" s="379">
        <v>628480</v>
      </c>
      <c r="G8" s="371">
        <v>331920</v>
      </c>
      <c r="H8" s="379">
        <v>387713</v>
      </c>
      <c r="J8" s="301"/>
    </row>
    <row r="9" spans="1:8" ht="15">
      <c r="A9" t="s">
        <v>210</v>
      </c>
      <c r="B9" s="379">
        <v>126355</v>
      </c>
      <c r="C9" s="379">
        <v>57715</v>
      </c>
      <c r="D9" s="379">
        <v>68640</v>
      </c>
      <c r="E9" s="379">
        <v>20928</v>
      </c>
      <c r="F9" s="379">
        <v>105427</v>
      </c>
      <c r="G9" s="379">
        <v>83605</v>
      </c>
      <c r="H9" s="379">
        <v>42750</v>
      </c>
    </row>
    <row r="10" spans="1:8" ht="15">
      <c r="A10" t="s">
        <v>254</v>
      </c>
      <c r="B10" s="379">
        <v>738283</v>
      </c>
      <c r="C10" s="379">
        <v>269734</v>
      </c>
      <c r="D10" s="379">
        <v>468550</v>
      </c>
      <c r="E10" s="379">
        <v>47644</v>
      </c>
      <c r="F10" s="379">
        <v>690639</v>
      </c>
      <c r="G10" s="379">
        <v>424853</v>
      </c>
      <c r="H10" s="379">
        <v>313430</v>
      </c>
    </row>
    <row r="11" spans="1:8" ht="6.75" customHeight="1">
      <c r="A11" s="77"/>
      <c r="B11" s="248"/>
      <c r="C11" s="248"/>
      <c r="D11" s="248"/>
      <c r="E11" s="248"/>
      <c r="F11" s="248"/>
      <c r="G11" s="248"/>
      <c r="H11" s="248"/>
    </row>
    <row r="12" spans="1:8" ht="15">
      <c r="A12" t="s">
        <v>255</v>
      </c>
      <c r="B12" s="372">
        <f>SUM(B13:B15)</f>
        <v>689508</v>
      </c>
      <c r="C12" s="379">
        <f aca="true" t="shared" si="2" ref="C12:H12">SUM(C13:C15)</f>
        <v>290091</v>
      </c>
      <c r="D12" s="379">
        <f t="shared" si="2"/>
        <v>399418</v>
      </c>
      <c r="E12" s="379">
        <f t="shared" si="2"/>
        <v>47675</v>
      </c>
      <c r="F12" s="379">
        <f>SUM(F13:F15)</f>
        <v>641833</v>
      </c>
      <c r="G12" s="379">
        <f t="shared" si="2"/>
        <v>469898</v>
      </c>
      <c r="H12" s="379">
        <f t="shared" si="2"/>
        <v>219610</v>
      </c>
    </row>
    <row r="13" spans="1:8" ht="15">
      <c r="A13" t="s">
        <v>210</v>
      </c>
      <c r="B13" s="372">
        <v>126355</v>
      </c>
      <c r="C13" s="372">
        <v>57715</v>
      </c>
      <c r="D13" s="379">
        <v>68640</v>
      </c>
      <c r="E13" s="372">
        <v>20928</v>
      </c>
      <c r="F13" s="379">
        <v>105427</v>
      </c>
      <c r="G13" s="372">
        <v>83605</v>
      </c>
      <c r="H13" s="379">
        <v>42750</v>
      </c>
    </row>
    <row r="14" spans="1:8" ht="15">
      <c r="A14" t="s">
        <v>211</v>
      </c>
      <c r="B14" s="379">
        <v>243004</v>
      </c>
      <c r="C14" s="379">
        <v>122874</v>
      </c>
      <c r="D14" s="379">
        <v>120130</v>
      </c>
      <c r="E14" s="379">
        <v>7616</v>
      </c>
      <c r="F14" s="379">
        <v>235388</v>
      </c>
      <c r="G14" s="379">
        <v>151174</v>
      </c>
      <c r="H14" s="379">
        <v>91830</v>
      </c>
    </row>
    <row r="15" spans="1:8" ht="15">
      <c r="A15" t="s">
        <v>212</v>
      </c>
      <c r="B15" s="379">
        <v>320149</v>
      </c>
      <c r="C15" s="379">
        <v>109502</v>
      </c>
      <c r="D15" s="379">
        <v>210648</v>
      </c>
      <c r="E15" s="379">
        <v>19131</v>
      </c>
      <c r="F15" s="379">
        <v>301018</v>
      </c>
      <c r="G15" s="379">
        <v>235119</v>
      </c>
      <c r="H15" s="379">
        <v>85030</v>
      </c>
    </row>
    <row r="16" spans="1:8" ht="6.75" customHeight="1">
      <c r="A16" s="77"/>
      <c r="B16" s="33"/>
      <c r="C16" s="33"/>
      <c r="D16" s="33"/>
      <c r="E16" s="33"/>
      <c r="F16" s="33"/>
      <c r="G16" s="33"/>
      <c r="H16" s="33"/>
    </row>
    <row r="17" spans="1:8" ht="15">
      <c r="A17" s="105" t="s">
        <v>256</v>
      </c>
      <c r="B17" s="295">
        <f>+B7/B5*100</f>
        <v>53.39919748578368</v>
      </c>
      <c r="C17" s="295">
        <f aca="true" t="shared" si="3" ref="C17:H17">+C7/C5*100</f>
        <v>63.62447169755342</v>
      </c>
      <c r="D17" s="295">
        <f t="shared" si="3"/>
        <v>44.40205660773637</v>
      </c>
      <c r="E17" s="131">
        <f t="shared" si="3"/>
        <v>70.17123180466427</v>
      </c>
      <c r="F17" s="131">
        <f t="shared" si="3"/>
        <v>51.518659278113866</v>
      </c>
      <c r="G17" s="131">
        <f t="shared" si="3"/>
        <v>49.44501164951962</v>
      </c>
      <c r="H17" s="131">
        <f t="shared" si="3"/>
        <v>57.866252270151755</v>
      </c>
    </row>
    <row r="18" spans="1:8" ht="15">
      <c r="A18" t="s">
        <v>257</v>
      </c>
      <c r="B18" s="295">
        <f>+B8/B5*100</f>
        <v>45.423604926177404</v>
      </c>
      <c r="C18" s="295">
        <f aca="true" t="shared" si="4" ref="C18:H18">+C8/C5*100</f>
        <v>55.84119774626918</v>
      </c>
      <c r="D18" s="295">
        <f t="shared" si="4"/>
        <v>36.25726344917277</v>
      </c>
      <c r="E18" s="131">
        <f t="shared" si="4"/>
        <v>57.06871184848959</v>
      </c>
      <c r="F18" s="131">
        <f t="shared" si="4"/>
        <v>44.11791546218936</v>
      </c>
      <c r="G18" s="131">
        <f t="shared" si="4"/>
        <v>39.49651228375802</v>
      </c>
      <c r="H18" s="131">
        <f t="shared" si="4"/>
        <v>52.11945804033644</v>
      </c>
    </row>
    <row r="19" spans="1:8" ht="6" customHeight="1">
      <c r="A19" s="77"/>
      <c r="B19" s="297"/>
      <c r="C19" s="297"/>
      <c r="D19" s="297"/>
      <c r="E19" s="218"/>
      <c r="F19" s="218"/>
      <c r="G19" s="218"/>
      <c r="H19" s="218"/>
    </row>
    <row r="20" spans="1:8" ht="15">
      <c r="A20" t="s">
        <v>258</v>
      </c>
      <c r="B20" s="295">
        <f>+B9/B7*100</f>
        <v>14.935791051409714</v>
      </c>
      <c r="C20" s="295">
        <f aca="true" t="shared" si="5" ref="C20:H20">+C9/C7*100</f>
        <v>12.23314511479635</v>
      </c>
      <c r="D20" s="295">
        <f t="shared" si="5"/>
        <v>18.343279074925775</v>
      </c>
      <c r="E20" s="131">
        <f t="shared" si="5"/>
        <v>18.67221027649646</v>
      </c>
      <c r="F20" s="131">
        <f t="shared" si="5"/>
        <v>14.365171608936828</v>
      </c>
      <c r="G20" s="131">
        <f t="shared" si="5"/>
        <v>20.12032970338728</v>
      </c>
      <c r="H20" s="131">
        <f t="shared" si="5"/>
        <v>9.931167138639093</v>
      </c>
    </row>
    <row r="21" spans="1:8" ht="15" customHeight="1">
      <c r="A21" s="457" t="s">
        <v>259</v>
      </c>
      <c r="B21" s="295"/>
      <c r="C21" s="295"/>
      <c r="D21" s="295"/>
      <c r="E21" s="131"/>
      <c r="F21" s="131"/>
      <c r="G21" s="131"/>
      <c r="H21" s="131"/>
    </row>
    <row r="22" spans="1:8" ht="15">
      <c r="A22" s="457"/>
      <c r="B22" s="295">
        <f>+(B9+B14)/B7*100</f>
        <v>43.660075556627284</v>
      </c>
      <c r="C22" s="295">
        <f aca="true" t="shared" si="6" ref="C22:H22">+(C9+C14)/C7*100</f>
        <v>38.27724929630006</v>
      </c>
      <c r="D22" s="295">
        <f t="shared" si="6"/>
        <v>50.446689845188494</v>
      </c>
      <c r="E22" s="131">
        <f t="shared" si="6"/>
        <v>25.467295973447772</v>
      </c>
      <c r="F22" s="131">
        <f t="shared" si="6"/>
        <v>46.438445198097305</v>
      </c>
      <c r="G22" s="131">
        <f t="shared" si="6"/>
        <v>56.501774863124965</v>
      </c>
      <c r="H22" s="131">
        <f t="shared" si="6"/>
        <v>31.2640110764456</v>
      </c>
    </row>
    <row r="23" spans="1:8" ht="15" customHeight="1">
      <c r="A23" s="457" t="s">
        <v>260</v>
      </c>
      <c r="B23" s="295"/>
      <c r="C23" s="295"/>
      <c r="D23" s="295"/>
      <c r="E23" s="131"/>
      <c r="F23" s="131"/>
      <c r="G23" s="131"/>
      <c r="H23" s="131"/>
    </row>
    <row r="24" spans="1:8" ht="15">
      <c r="A24" s="457"/>
      <c r="B24" s="295">
        <f>+(B9+B15)/(B7+B15)*100</f>
        <v>38.28915470480741</v>
      </c>
      <c r="C24" s="295">
        <f aca="true" t="shared" si="7" ref="C24:H24">+(C9+C15)/(C7+C15)*100</f>
        <v>28.76633854813571</v>
      </c>
      <c r="D24" s="295">
        <f t="shared" si="7"/>
        <v>47.754191281450645</v>
      </c>
      <c r="E24" s="131">
        <f t="shared" si="7"/>
        <v>30.529982013840197</v>
      </c>
      <c r="F24" s="131">
        <f t="shared" si="7"/>
        <v>39.2728941710752</v>
      </c>
      <c r="G24" s="131">
        <f t="shared" si="7"/>
        <v>48.98592778846804</v>
      </c>
      <c r="H24" s="131">
        <f t="shared" si="7"/>
        <v>24.78792146547092</v>
      </c>
    </row>
    <row r="25" spans="1:8" ht="15">
      <c r="A25" s="146" t="s">
        <v>261</v>
      </c>
      <c r="B25" s="295">
        <f>+SUM(B9,B14,B15)/SUM(B7,B15)*100</f>
        <v>59.12752961272989</v>
      </c>
      <c r="C25" s="295">
        <f aca="true" t="shared" si="8" ref="C25:H25">+SUM(C9,C14,C15)/SUM(C7,C15)*100</f>
        <v>49.90435132652324</v>
      </c>
      <c r="D25" s="295">
        <f t="shared" si="8"/>
        <v>68.2946763672426</v>
      </c>
      <c r="E25" s="131">
        <f t="shared" si="8"/>
        <v>36.3343291772094</v>
      </c>
      <c r="F25" s="131">
        <f t="shared" si="8"/>
        <v>62.01734425199894</v>
      </c>
      <c r="G25" s="131">
        <f t="shared" si="8"/>
        <v>72.2204462040686</v>
      </c>
      <c r="H25" s="131">
        <f t="shared" si="8"/>
        <v>42.60193639874838</v>
      </c>
    </row>
    <row r="26" spans="1:8" ht="7.5" customHeight="1">
      <c r="A26" s="77"/>
      <c r="B26" s="298"/>
      <c r="C26" s="298"/>
      <c r="D26" s="298"/>
      <c r="E26" s="298"/>
      <c r="F26" s="298"/>
      <c r="G26" s="298"/>
      <c r="H26" s="298"/>
    </row>
    <row r="27" spans="1:8" ht="15">
      <c r="A27" t="s">
        <v>262</v>
      </c>
      <c r="B27" s="373">
        <v>19.9</v>
      </c>
      <c r="C27" s="373">
        <v>16.2</v>
      </c>
      <c r="D27" s="379">
        <v>24.5</v>
      </c>
      <c r="E27" s="373">
        <v>26</v>
      </c>
      <c r="F27" s="379">
        <v>18.9</v>
      </c>
      <c r="G27" s="373">
        <v>27.8</v>
      </c>
      <c r="H27" s="379">
        <v>14</v>
      </c>
    </row>
    <row r="28" spans="1:8" ht="15">
      <c r="A28" t="s">
        <v>263</v>
      </c>
      <c r="B28" s="374">
        <v>16.7</v>
      </c>
      <c r="C28" s="374">
        <v>12.1</v>
      </c>
      <c r="D28" s="379">
        <v>22.2</v>
      </c>
      <c r="E28" s="374">
        <v>24.8</v>
      </c>
      <c r="F28" s="379">
        <v>15.4</v>
      </c>
      <c r="G28" s="374">
        <v>21.9</v>
      </c>
      <c r="H28" s="379">
        <v>12.7</v>
      </c>
    </row>
    <row r="29" spans="1:8" ht="15">
      <c r="A29" t="s">
        <v>264</v>
      </c>
      <c r="B29" s="393" t="s">
        <v>727</v>
      </c>
      <c r="C29" s="393" t="s">
        <v>733</v>
      </c>
      <c r="D29" s="393" t="s">
        <v>730</v>
      </c>
      <c r="E29" s="393" t="s">
        <v>773</v>
      </c>
      <c r="F29" s="393" t="s">
        <v>727</v>
      </c>
      <c r="G29" s="393" t="s">
        <v>727</v>
      </c>
      <c r="H29" s="393" t="s">
        <v>725</v>
      </c>
    </row>
    <row r="30" spans="1:8" ht="7.5" customHeight="1">
      <c r="A30" s="36"/>
      <c r="B30" s="36"/>
      <c r="C30" s="36"/>
      <c r="D30" s="36"/>
      <c r="E30" s="36"/>
      <c r="F30" s="36"/>
      <c r="G30" s="36"/>
      <c r="H30" s="36"/>
    </row>
    <row r="34" spans="2:3" ht="15">
      <c r="B34" s="75"/>
      <c r="C34" s="133"/>
    </row>
    <row r="35" spans="2:3" ht="15">
      <c r="B35" s="75"/>
      <c r="C35" s="133"/>
    </row>
    <row r="36" spans="2:3" ht="15">
      <c r="B36" s="75"/>
      <c r="C36" s="133"/>
    </row>
    <row r="37" spans="2:3" ht="15">
      <c r="B37" s="75"/>
      <c r="C37" s="133"/>
    </row>
    <row r="38" ht="15">
      <c r="B38" s="75"/>
    </row>
    <row r="39" ht="15">
      <c r="B39" s="75"/>
    </row>
    <row r="40" ht="15">
      <c r="B40" s="75"/>
    </row>
    <row r="42" ht="15">
      <c r="B42" s="75"/>
    </row>
  </sheetData>
  <sheetProtection/>
  <mergeCells count="2">
    <mergeCell ref="A21:A22"/>
    <mergeCell ref="A23:A24"/>
  </mergeCells>
  <printOptions/>
  <pageMargins left="0.7" right="0.7" top="0.75" bottom="0.75" header="0.3" footer="0.3"/>
  <pageSetup horizontalDpi="600" verticalDpi="600" orientation="landscape" scale="8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70C0"/>
  </sheetPr>
  <dimension ref="A1:F27"/>
  <sheetViews>
    <sheetView zoomScaleSheetLayoutView="100" zoomScalePageLayoutView="0" workbookViewId="0" topLeftCell="A1">
      <selection activeCell="L12" sqref="L12"/>
    </sheetView>
  </sheetViews>
  <sheetFormatPr defaultColWidth="9.140625" defaultRowHeight="15"/>
  <cols>
    <col min="1" max="1" width="51.00390625" style="0" customWidth="1"/>
    <col min="2" max="6" width="12.140625" style="0" customWidth="1"/>
  </cols>
  <sheetData>
    <row r="1" ht="15.75">
      <c r="A1" s="144" t="s">
        <v>715</v>
      </c>
    </row>
    <row r="2" spans="1:6" ht="15">
      <c r="A2" s="10"/>
      <c r="B2" s="226"/>
      <c r="C2" s="226"/>
      <c r="D2" s="226"/>
      <c r="E2" s="226"/>
      <c r="F2" s="226"/>
    </row>
    <row r="3" spans="1:6" ht="15">
      <c r="A3" s="142"/>
      <c r="B3" s="142" t="s">
        <v>9</v>
      </c>
      <c r="C3" s="142" t="s">
        <v>49</v>
      </c>
      <c r="D3" s="142" t="s">
        <v>50</v>
      </c>
      <c r="E3" s="142" t="s">
        <v>52</v>
      </c>
      <c r="F3" s="142" t="s">
        <v>51</v>
      </c>
    </row>
    <row r="4" spans="1:6" ht="15">
      <c r="A4" s="175" t="s">
        <v>489</v>
      </c>
      <c r="B4" s="375">
        <v>610374</v>
      </c>
      <c r="C4" s="375">
        <v>356586</v>
      </c>
      <c r="D4" s="379">
        <v>253788</v>
      </c>
      <c r="E4" s="375">
        <v>469351</v>
      </c>
      <c r="F4" s="379">
        <v>141024</v>
      </c>
    </row>
    <row r="5" spans="1:6" ht="12" customHeight="1">
      <c r="A5" s="175"/>
      <c r="B5" s="132"/>
      <c r="C5" s="132"/>
      <c r="D5" s="132"/>
      <c r="E5" s="132"/>
      <c r="F5" s="132"/>
    </row>
    <row r="6" spans="1:6" ht="15">
      <c r="A6" s="153" t="s">
        <v>25</v>
      </c>
      <c r="B6" s="375">
        <v>43125</v>
      </c>
      <c r="C6" s="375">
        <v>18796</v>
      </c>
      <c r="D6" s="379">
        <v>24329</v>
      </c>
      <c r="E6" s="375">
        <v>9529</v>
      </c>
      <c r="F6" s="379">
        <v>33597</v>
      </c>
    </row>
    <row r="7" spans="1:6" ht="15">
      <c r="A7" s="175" t="s">
        <v>28</v>
      </c>
      <c r="B7" s="379">
        <v>6190</v>
      </c>
      <c r="C7" s="379">
        <v>5239</v>
      </c>
      <c r="D7" s="379">
        <v>951</v>
      </c>
      <c r="E7" s="379">
        <v>1985</v>
      </c>
      <c r="F7" s="379">
        <v>4205</v>
      </c>
    </row>
    <row r="8" spans="1:6" ht="15">
      <c r="A8" s="37" t="s">
        <v>26</v>
      </c>
      <c r="B8" s="379">
        <v>36177</v>
      </c>
      <c r="C8" s="379">
        <v>21805</v>
      </c>
      <c r="D8" s="379">
        <v>14372</v>
      </c>
      <c r="E8" s="379">
        <v>26432</v>
      </c>
      <c r="F8" s="379">
        <v>9745</v>
      </c>
    </row>
    <row r="9" spans="1:6" ht="15">
      <c r="A9" s="175" t="s">
        <v>346</v>
      </c>
      <c r="B9" s="379">
        <v>5456</v>
      </c>
      <c r="C9" s="379">
        <v>4729</v>
      </c>
      <c r="D9" s="379">
        <v>728</v>
      </c>
      <c r="E9" s="379">
        <v>4277</v>
      </c>
      <c r="F9" s="379">
        <v>1179</v>
      </c>
    </row>
    <row r="10" spans="1:6" ht="15">
      <c r="A10" s="175" t="s">
        <v>347</v>
      </c>
      <c r="B10" s="379">
        <v>4013</v>
      </c>
      <c r="C10" s="379">
        <v>2894</v>
      </c>
      <c r="D10" s="379">
        <v>1119</v>
      </c>
      <c r="E10" s="379">
        <v>3543</v>
      </c>
      <c r="F10" s="379">
        <v>471</v>
      </c>
    </row>
    <row r="11" spans="1:6" ht="15">
      <c r="A11" s="175" t="s">
        <v>348</v>
      </c>
      <c r="B11" s="379">
        <v>63929</v>
      </c>
      <c r="C11" s="379">
        <v>56458</v>
      </c>
      <c r="D11" s="379">
        <v>7471</v>
      </c>
      <c r="E11" s="379">
        <v>39530</v>
      </c>
      <c r="F11" s="379">
        <v>24399</v>
      </c>
    </row>
    <row r="12" spans="1:6" ht="15">
      <c r="A12" s="175" t="s">
        <v>361</v>
      </c>
      <c r="B12" s="379">
        <v>139219</v>
      </c>
      <c r="C12" s="379">
        <v>67893</v>
      </c>
      <c r="D12" s="379">
        <v>71326</v>
      </c>
      <c r="E12" s="379">
        <v>108766</v>
      </c>
      <c r="F12" s="379">
        <v>30453</v>
      </c>
    </row>
    <row r="13" spans="1:6" ht="15">
      <c r="A13" s="175" t="s">
        <v>33</v>
      </c>
      <c r="B13" s="379">
        <v>43402</v>
      </c>
      <c r="C13" s="379">
        <v>41247</v>
      </c>
      <c r="D13" s="379">
        <v>2155</v>
      </c>
      <c r="E13" s="379">
        <v>32156</v>
      </c>
      <c r="F13" s="379">
        <v>11246</v>
      </c>
    </row>
    <row r="14" spans="1:6" ht="15">
      <c r="A14" s="175" t="s">
        <v>349</v>
      </c>
      <c r="B14" s="379">
        <v>19817</v>
      </c>
      <c r="C14" s="379">
        <v>10544</v>
      </c>
      <c r="D14" s="379">
        <v>9273</v>
      </c>
      <c r="E14" s="379">
        <v>18958</v>
      </c>
      <c r="F14" s="379">
        <v>859</v>
      </c>
    </row>
    <row r="15" spans="1:6" ht="15">
      <c r="A15" s="175" t="s">
        <v>350</v>
      </c>
      <c r="B15" s="379">
        <v>9560</v>
      </c>
      <c r="C15" s="379">
        <v>6773</v>
      </c>
      <c r="D15" s="379">
        <v>2788</v>
      </c>
      <c r="E15" s="379">
        <v>8652</v>
      </c>
      <c r="F15" s="379">
        <v>909</v>
      </c>
    </row>
    <row r="16" spans="1:6" ht="15">
      <c r="A16" s="37" t="s">
        <v>490</v>
      </c>
      <c r="B16" s="379">
        <v>13401</v>
      </c>
      <c r="C16" s="379">
        <v>9139</v>
      </c>
      <c r="D16" s="379">
        <v>4261</v>
      </c>
      <c r="E16" s="379">
        <v>12586</v>
      </c>
      <c r="F16" s="379">
        <v>815</v>
      </c>
    </row>
    <row r="17" spans="1:6" ht="15">
      <c r="A17" s="175" t="s">
        <v>352</v>
      </c>
      <c r="B17" s="379">
        <v>352</v>
      </c>
      <c r="C17" s="379">
        <v>352</v>
      </c>
      <c r="D17" s="379">
        <v>0</v>
      </c>
      <c r="E17" s="379">
        <v>352</v>
      </c>
      <c r="F17" s="379">
        <v>0</v>
      </c>
    </row>
    <row r="18" spans="1:6" ht="15">
      <c r="A18" s="37" t="s">
        <v>486</v>
      </c>
      <c r="B18" s="379">
        <v>15452</v>
      </c>
      <c r="C18" s="379">
        <v>10440</v>
      </c>
      <c r="D18" s="379">
        <v>5011</v>
      </c>
      <c r="E18" s="379">
        <v>14407</v>
      </c>
      <c r="F18" s="379">
        <v>1045</v>
      </c>
    </row>
    <row r="19" spans="1:6" ht="15">
      <c r="A19" s="175" t="s">
        <v>353</v>
      </c>
      <c r="B19" s="379">
        <v>17474</v>
      </c>
      <c r="C19" s="379">
        <v>11849</v>
      </c>
      <c r="D19" s="379">
        <v>5625</v>
      </c>
      <c r="E19" s="379">
        <v>15046</v>
      </c>
      <c r="F19" s="379">
        <v>2428</v>
      </c>
    </row>
    <row r="20" spans="1:6" ht="15">
      <c r="A20" s="175" t="s">
        <v>354</v>
      </c>
      <c r="B20" s="379">
        <v>21720</v>
      </c>
      <c r="C20" s="379">
        <v>15581</v>
      </c>
      <c r="D20" s="379">
        <v>6139</v>
      </c>
      <c r="E20" s="379">
        <v>20291</v>
      </c>
      <c r="F20" s="379">
        <v>1429</v>
      </c>
    </row>
    <row r="21" spans="1:6" ht="15">
      <c r="A21" s="175" t="s">
        <v>355</v>
      </c>
      <c r="B21" s="379">
        <v>20134</v>
      </c>
      <c r="C21" s="379">
        <v>10390</v>
      </c>
      <c r="D21" s="379">
        <v>9744</v>
      </c>
      <c r="E21" s="379">
        <v>17772</v>
      </c>
      <c r="F21" s="379">
        <v>2363</v>
      </c>
    </row>
    <row r="22" spans="1:6" ht="15">
      <c r="A22" s="175" t="s">
        <v>356</v>
      </c>
      <c r="B22" s="379">
        <v>13744</v>
      </c>
      <c r="C22" s="379">
        <v>5505</v>
      </c>
      <c r="D22" s="379">
        <v>8239</v>
      </c>
      <c r="E22" s="379">
        <v>12579</v>
      </c>
      <c r="F22" s="379">
        <v>1165</v>
      </c>
    </row>
    <row r="23" spans="1:6" ht="15">
      <c r="A23" s="175" t="s">
        <v>360</v>
      </c>
      <c r="B23" s="379">
        <v>6830</v>
      </c>
      <c r="C23" s="379">
        <v>3996</v>
      </c>
      <c r="D23" s="379">
        <v>2834</v>
      </c>
      <c r="E23" s="379">
        <v>6309</v>
      </c>
      <c r="F23" s="379">
        <v>521</v>
      </c>
    </row>
    <row r="24" spans="1:6" ht="15">
      <c r="A24" s="175" t="s">
        <v>359</v>
      </c>
      <c r="B24" s="379">
        <v>15781</v>
      </c>
      <c r="C24" s="379">
        <v>8968</v>
      </c>
      <c r="D24" s="379">
        <v>6814</v>
      </c>
      <c r="E24" s="379">
        <v>12625</v>
      </c>
      <c r="F24" s="379">
        <v>3156</v>
      </c>
    </row>
    <row r="25" spans="1:6" ht="15">
      <c r="A25" s="175" t="s">
        <v>358</v>
      </c>
      <c r="B25" s="379">
        <v>107758</v>
      </c>
      <c r="C25" s="379">
        <v>40168</v>
      </c>
      <c r="D25" s="379">
        <v>67590</v>
      </c>
      <c r="E25" s="379">
        <v>97001</v>
      </c>
      <c r="F25" s="379">
        <v>10757</v>
      </c>
    </row>
    <row r="26" spans="1:6" ht="15">
      <c r="A26" s="175" t="s">
        <v>357</v>
      </c>
      <c r="B26" s="379">
        <v>6838</v>
      </c>
      <c r="C26" s="379">
        <v>3820</v>
      </c>
      <c r="D26" s="379">
        <v>3018</v>
      </c>
      <c r="E26" s="379">
        <v>6556</v>
      </c>
      <c r="F26" s="379">
        <v>281</v>
      </c>
    </row>
    <row r="27" spans="1:6" ht="8.25" customHeight="1">
      <c r="A27" s="10"/>
      <c r="B27" s="10"/>
      <c r="C27" s="10"/>
      <c r="D27" s="10"/>
      <c r="E27" s="10"/>
      <c r="F27" s="10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70C0"/>
  </sheetPr>
  <dimension ref="A1:F27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49.28125" style="0" customWidth="1"/>
    <col min="2" max="6" width="12.140625" style="0" customWidth="1"/>
  </cols>
  <sheetData>
    <row r="1" ht="15.75">
      <c r="A1" s="144" t="s">
        <v>716</v>
      </c>
    </row>
    <row r="2" spans="1:6" ht="15">
      <c r="A2" s="10"/>
      <c r="B2" s="226"/>
      <c r="C2" s="226"/>
      <c r="D2" s="226"/>
      <c r="E2" s="226"/>
      <c r="F2" s="226"/>
    </row>
    <row r="3" spans="1:6" ht="15">
      <c r="A3" s="142"/>
      <c r="B3" s="142" t="s">
        <v>9</v>
      </c>
      <c r="C3" s="142" t="s">
        <v>49</v>
      </c>
      <c r="D3" s="142" t="s">
        <v>50</v>
      </c>
      <c r="E3" s="142" t="s">
        <v>52</v>
      </c>
      <c r="F3" s="142" t="s">
        <v>51</v>
      </c>
    </row>
    <row r="4" spans="1:6" ht="15">
      <c r="A4" s="215" t="s">
        <v>489</v>
      </c>
      <c r="B4" s="376">
        <v>674926</v>
      </c>
      <c r="C4" s="376">
        <v>382727</v>
      </c>
      <c r="D4" s="379">
        <v>292200</v>
      </c>
      <c r="E4" s="376">
        <v>111844</v>
      </c>
      <c r="F4" s="379">
        <v>563082</v>
      </c>
    </row>
    <row r="5" spans="1:6" ht="6.75" customHeight="1">
      <c r="A5" s="175"/>
      <c r="B5" s="132"/>
      <c r="C5" s="132"/>
      <c r="D5" s="132"/>
      <c r="E5" s="132"/>
      <c r="F5" s="132"/>
    </row>
    <row r="6" spans="1:6" ht="15">
      <c r="A6" s="376" t="s">
        <v>25</v>
      </c>
      <c r="B6" s="376">
        <v>311014</v>
      </c>
      <c r="C6" s="376">
        <v>152156</v>
      </c>
      <c r="D6" s="379">
        <v>158858</v>
      </c>
      <c r="E6" s="376">
        <v>15142</v>
      </c>
      <c r="F6" s="379">
        <v>295872</v>
      </c>
    </row>
    <row r="7" spans="1:6" ht="15">
      <c r="A7" s="376" t="s">
        <v>28</v>
      </c>
      <c r="B7" s="379">
        <v>14596</v>
      </c>
      <c r="C7" s="379">
        <v>13881</v>
      </c>
      <c r="D7" s="379">
        <v>715</v>
      </c>
      <c r="E7" s="379">
        <v>0</v>
      </c>
      <c r="F7" s="379">
        <v>14596</v>
      </c>
    </row>
    <row r="8" spans="1:6" ht="15">
      <c r="A8" s="376" t="s">
        <v>26</v>
      </c>
      <c r="B8" s="379">
        <v>35996</v>
      </c>
      <c r="C8" s="379">
        <v>18893</v>
      </c>
      <c r="D8" s="379">
        <v>17103</v>
      </c>
      <c r="E8" s="379">
        <v>6196</v>
      </c>
      <c r="F8" s="379">
        <v>29800</v>
      </c>
    </row>
    <row r="9" spans="1:6" ht="15">
      <c r="A9" s="376" t="s">
        <v>346</v>
      </c>
      <c r="B9" s="379">
        <v>1794</v>
      </c>
      <c r="C9" s="379">
        <v>1794</v>
      </c>
      <c r="D9" s="379">
        <v>0</v>
      </c>
      <c r="E9" s="379">
        <v>350</v>
      </c>
      <c r="F9" s="379">
        <v>1444</v>
      </c>
    </row>
    <row r="10" spans="1:6" ht="15">
      <c r="A10" s="376" t="s">
        <v>347</v>
      </c>
      <c r="B10" s="379">
        <v>3178</v>
      </c>
      <c r="C10" s="379">
        <v>2019</v>
      </c>
      <c r="D10" s="379">
        <v>1159</v>
      </c>
      <c r="E10" s="379">
        <v>440</v>
      </c>
      <c r="F10" s="379">
        <v>2739</v>
      </c>
    </row>
    <row r="11" spans="1:6" ht="15">
      <c r="A11" s="376" t="s">
        <v>348</v>
      </c>
      <c r="B11" s="379">
        <v>74806</v>
      </c>
      <c r="C11" s="379">
        <v>68011</v>
      </c>
      <c r="D11" s="379">
        <v>6795</v>
      </c>
      <c r="E11" s="379">
        <v>9601</v>
      </c>
      <c r="F11" s="379">
        <v>65205</v>
      </c>
    </row>
    <row r="12" spans="1:6" ht="15">
      <c r="A12" s="376" t="s">
        <v>361</v>
      </c>
      <c r="B12" s="379">
        <v>87800</v>
      </c>
      <c r="C12" s="379">
        <v>45389</v>
      </c>
      <c r="D12" s="379">
        <v>42411</v>
      </c>
      <c r="E12" s="379">
        <v>20459</v>
      </c>
      <c r="F12" s="379">
        <v>67341</v>
      </c>
    </row>
    <row r="13" spans="1:6" ht="15">
      <c r="A13" s="376" t="s">
        <v>33</v>
      </c>
      <c r="B13" s="379">
        <v>14684</v>
      </c>
      <c r="C13" s="379">
        <v>14684</v>
      </c>
      <c r="D13" s="379">
        <v>0</v>
      </c>
      <c r="E13" s="379">
        <v>4651</v>
      </c>
      <c r="F13" s="379">
        <v>10033</v>
      </c>
    </row>
    <row r="14" spans="1:6" ht="15">
      <c r="A14" s="376" t="s">
        <v>349</v>
      </c>
      <c r="B14" s="379">
        <v>8290</v>
      </c>
      <c r="C14" s="379">
        <v>4182</v>
      </c>
      <c r="D14" s="379">
        <v>4108</v>
      </c>
      <c r="E14" s="379">
        <v>3801</v>
      </c>
      <c r="F14" s="379">
        <v>4489</v>
      </c>
    </row>
    <row r="15" spans="1:6" ht="15">
      <c r="A15" s="376" t="s">
        <v>350</v>
      </c>
      <c r="B15" s="379">
        <v>515</v>
      </c>
      <c r="C15" s="379">
        <v>515</v>
      </c>
      <c r="D15" s="379">
        <v>0</v>
      </c>
      <c r="E15" s="379">
        <v>515</v>
      </c>
      <c r="F15" s="379">
        <v>0</v>
      </c>
    </row>
    <row r="16" spans="1:6" ht="15">
      <c r="A16" s="376" t="s">
        <v>490</v>
      </c>
      <c r="B16" s="379">
        <v>4447</v>
      </c>
      <c r="C16" s="379">
        <v>2473</v>
      </c>
      <c r="D16" s="379">
        <v>1974</v>
      </c>
      <c r="E16" s="379">
        <v>2825</v>
      </c>
      <c r="F16" s="379">
        <v>1622</v>
      </c>
    </row>
    <row r="17" spans="1:6" ht="15">
      <c r="A17" s="376" t="s">
        <v>352</v>
      </c>
      <c r="B17" s="379">
        <v>1137</v>
      </c>
      <c r="C17" s="379">
        <v>554</v>
      </c>
      <c r="D17" s="379">
        <v>584</v>
      </c>
      <c r="E17" s="379">
        <v>584</v>
      </c>
      <c r="F17" s="379">
        <v>554</v>
      </c>
    </row>
    <row r="18" spans="1:6" ht="15">
      <c r="A18" s="376" t="s">
        <v>486</v>
      </c>
      <c r="B18" s="379">
        <v>899</v>
      </c>
      <c r="C18" s="379">
        <v>899</v>
      </c>
      <c r="D18" s="379">
        <v>0</v>
      </c>
      <c r="E18" s="379">
        <v>584</v>
      </c>
      <c r="F18" s="379">
        <v>316</v>
      </c>
    </row>
    <row r="19" spans="1:6" ht="15">
      <c r="A19" s="376" t="s">
        <v>353</v>
      </c>
      <c r="B19" s="379">
        <v>3133</v>
      </c>
      <c r="C19" s="379">
        <v>1795</v>
      </c>
      <c r="D19" s="379">
        <v>1338</v>
      </c>
      <c r="E19" s="379">
        <v>1518</v>
      </c>
      <c r="F19" s="379">
        <v>1615</v>
      </c>
    </row>
    <row r="20" spans="1:6" ht="15">
      <c r="A20" s="376" t="s">
        <v>354</v>
      </c>
      <c r="B20" s="379">
        <v>11570</v>
      </c>
      <c r="C20" s="379">
        <v>8854</v>
      </c>
      <c r="D20" s="379">
        <v>2716</v>
      </c>
      <c r="E20" s="379">
        <v>5818</v>
      </c>
      <c r="F20" s="379">
        <v>5751</v>
      </c>
    </row>
    <row r="21" spans="1:6" ht="15">
      <c r="A21" s="376" t="s">
        <v>355</v>
      </c>
      <c r="B21" s="379">
        <v>30090</v>
      </c>
      <c r="C21" s="379">
        <v>15246</v>
      </c>
      <c r="D21" s="379">
        <v>14844</v>
      </c>
      <c r="E21" s="379">
        <v>6802</v>
      </c>
      <c r="F21" s="379">
        <v>23288</v>
      </c>
    </row>
    <row r="22" spans="1:6" ht="15">
      <c r="A22" s="376" t="s">
        <v>356</v>
      </c>
      <c r="B22" s="379">
        <v>14859</v>
      </c>
      <c r="C22" s="379">
        <v>5951</v>
      </c>
      <c r="D22" s="379">
        <v>8908</v>
      </c>
      <c r="E22" s="379">
        <v>6960</v>
      </c>
      <c r="F22" s="379">
        <v>7899</v>
      </c>
    </row>
    <row r="23" spans="1:6" ht="15">
      <c r="A23" s="376" t="s">
        <v>360</v>
      </c>
      <c r="B23" s="379">
        <v>4111</v>
      </c>
      <c r="C23" s="379">
        <v>799</v>
      </c>
      <c r="D23" s="379">
        <v>3313</v>
      </c>
      <c r="E23" s="379">
        <v>1603</v>
      </c>
      <c r="F23" s="379">
        <v>2508</v>
      </c>
    </row>
    <row r="24" spans="1:6" ht="15">
      <c r="A24" s="376" t="s">
        <v>359</v>
      </c>
      <c r="B24" s="379">
        <v>15713</v>
      </c>
      <c r="C24" s="379">
        <v>8569</v>
      </c>
      <c r="D24" s="379">
        <v>7145</v>
      </c>
      <c r="E24" s="379">
        <v>3968</v>
      </c>
      <c r="F24" s="379">
        <v>11746</v>
      </c>
    </row>
    <row r="25" spans="1:6" ht="15">
      <c r="A25" s="376" t="s">
        <v>358</v>
      </c>
      <c r="B25" s="379">
        <v>35750</v>
      </c>
      <c r="C25" s="379">
        <v>15521</v>
      </c>
      <c r="D25" s="379">
        <v>20229</v>
      </c>
      <c r="E25" s="379">
        <v>20027</v>
      </c>
      <c r="F25" s="379">
        <v>15723</v>
      </c>
    </row>
    <row r="26" spans="1:6" ht="12" customHeight="1">
      <c r="A26" s="10" t="s">
        <v>357</v>
      </c>
      <c r="B26" s="379">
        <v>542</v>
      </c>
      <c r="C26" s="379">
        <v>542</v>
      </c>
      <c r="D26" s="379">
        <v>0</v>
      </c>
      <c r="E26" s="379">
        <v>0</v>
      </c>
      <c r="F26" s="379">
        <v>542</v>
      </c>
    </row>
    <row r="27" ht="15">
      <c r="B27" s="379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70C0"/>
  </sheetPr>
  <dimension ref="A1:F27"/>
  <sheetViews>
    <sheetView zoomScaleSheetLayoutView="100" zoomScalePageLayoutView="0" workbookViewId="0" topLeftCell="A1">
      <selection activeCell="D28" sqref="D28"/>
    </sheetView>
  </sheetViews>
  <sheetFormatPr defaultColWidth="9.140625" defaultRowHeight="15"/>
  <cols>
    <col min="1" max="1" width="50.28125" style="0" customWidth="1"/>
    <col min="2" max="6" width="11.57421875" style="0" customWidth="1"/>
  </cols>
  <sheetData>
    <row r="1" ht="15.75">
      <c r="A1" s="144" t="s">
        <v>717</v>
      </c>
    </row>
    <row r="2" spans="1:6" ht="15">
      <c r="A2" s="10"/>
      <c r="B2" s="226"/>
      <c r="C2" s="226"/>
      <c r="D2" s="226"/>
      <c r="E2" s="226"/>
      <c r="F2" s="226"/>
    </row>
    <row r="3" spans="1:6" ht="15">
      <c r="A3" s="142"/>
      <c r="B3" s="142" t="s">
        <v>9</v>
      </c>
      <c r="C3" s="142" t="s">
        <v>49</v>
      </c>
      <c r="D3" s="142" t="s">
        <v>50</v>
      </c>
      <c r="E3" s="142" t="s">
        <v>52</v>
      </c>
      <c r="F3" s="142" t="s">
        <v>51</v>
      </c>
    </row>
    <row r="4" spans="1:6" ht="15">
      <c r="A4" s="377" t="s">
        <v>489</v>
      </c>
      <c r="B4" s="377">
        <v>515326</v>
      </c>
      <c r="C4" s="377">
        <v>292338</v>
      </c>
      <c r="D4" s="379">
        <v>222988</v>
      </c>
      <c r="E4" s="377">
        <v>91897</v>
      </c>
      <c r="F4" s="379">
        <v>423429</v>
      </c>
    </row>
    <row r="5" spans="1:6" ht="6.75" customHeight="1">
      <c r="A5" s="175"/>
      <c r="B5" s="299"/>
      <c r="C5" s="299"/>
      <c r="D5" s="299"/>
      <c r="E5" s="299"/>
      <c r="F5" s="299"/>
    </row>
    <row r="6" spans="1:6" ht="15">
      <c r="A6" s="377" t="s">
        <v>25</v>
      </c>
      <c r="B6" s="377">
        <v>200026</v>
      </c>
      <c r="C6" s="377">
        <v>91457</v>
      </c>
      <c r="D6" s="379">
        <v>108569</v>
      </c>
      <c r="E6" s="377">
        <v>10519</v>
      </c>
      <c r="F6" s="379">
        <v>189507</v>
      </c>
    </row>
    <row r="7" spans="1:6" ht="15">
      <c r="A7" s="377" t="s">
        <v>28</v>
      </c>
      <c r="B7" s="379">
        <v>14724</v>
      </c>
      <c r="C7" s="379">
        <v>13175</v>
      </c>
      <c r="D7" s="379">
        <v>1549</v>
      </c>
      <c r="E7" s="379">
        <v>283</v>
      </c>
      <c r="F7" s="379">
        <v>14441</v>
      </c>
    </row>
    <row r="8" spans="1:6" ht="15">
      <c r="A8" s="377" t="s">
        <v>26</v>
      </c>
      <c r="B8" s="379">
        <v>32185</v>
      </c>
      <c r="C8" s="379">
        <v>19748</v>
      </c>
      <c r="D8" s="379">
        <v>12437</v>
      </c>
      <c r="E8" s="379">
        <v>5196</v>
      </c>
      <c r="F8" s="379">
        <v>26989</v>
      </c>
    </row>
    <row r="9" spans="1:6" ht="15">
      <c r="A9" s="377" t="s">
        <v>346</v>
      </c>
      <c r="B9" s="379">
        <v>1462</v>
      </c>
      <c r="C9" s="379">
        <v>1462</v>
      </c>
      <c r="D9" s="379">
        <v>0</v>
      </c>
      <c r="E9" s="379">
        <v>0</v>
      </c>
      <c r="F9" s="379">
        <v>1462</v>
      </c>
    </row>
    <row r="10" spans="1:6" ht="15">
      <c r="A10" s="377" t="s">
        <v>347</v>
      </c>
      <c r="B10" s="379">
        <v>505</v>
      </c>
      <c r="C10" s="379">
        <v>0</v>
      </c>
      <c r="D10" s="379">
        <v>505</v>
      </c>
      <c r="E10" s="379">
        <v>102</v>
      </c>
      <c r="F10" s="379">
        <v>403</v>
      </c>
    </row>
    <row r="11" spans="1:6" ht="15">
      <c r="A11" s="377" t="s">
        <v>348</v>
      </c>
      <c r="B11" s="379">
        <v>59480</v>
      </c>
      <c r="C11" s="379">
        <v>50554</v>
      </c>
      <c r="D11" s="379">
        <v>8926</v>
      </c>
      <c r="E11" s="379">
        <v>7796</v>
      </c>
      <c r="F11" s="379">
        <v>51685</v>
      </c>
    </row>
    <row r="12" spans="1:6" ht="15">
      <c r="A12" s="377" t="s">
        <v>361</v>
      </c>
      <c r="B12" s="379">
        <v>85718</v>
      </c>
      <c r="C12" s="379">
        <v>37728</v>
      </c>
      <c r="D12" s="379">
        <v>47990</v>
      </c>
      <c r="E12" s="379">
        <v>25015</v>
      </c>
      <c r="F12" s="379">
        <v>60703</v>
      </c>
    </row>
    <row r="13" spans="1:6" ht="15">
      <c r="A13" s="377" t="s">
        <v>33</v>
      </c>
      <c r="B13" s="379">
        <v>20301</v>
      </c>
      <c r="C13" s="379">
        <v>20301</v>
      </c>
      <c r="D13" s="379">
        <v>0</v>
      </c>
      <c r="E13" s="379">
        <v>7304</v>
      </c>
      <c r="F13" s="379">
        <v>12997</v>
      </c>
    </row>
    <row r="14" spans="1:6" ht="15">
      <c r="A14" s="377" t="s">
        <v>349</v>
      </c>
      <c r="B14" s="379">
        <v>7639</v>
      </c>
      <c r="C14" s="379">
        <v>5150</v>
      </c>
      <c r="D14" s="379">
        <v>2489</v>
      </c>
      <c r="E14" s="379">
        <v>3560</v>
      </c>
      <c r="F14" s="379">
        <v>4079</v>
      </c>
    </row>
    <row r="15" spans="1:6" ht="15">
      <c r="A15" s="377" t="s">
        <v>350</v>
      </c>
      <c r="B15" s="379">
        <v>2081</v>
      </c>
      <c r="C15" s="379">
        <v>1037</v>
      </c>
      <c r="D15" s="379">
        <v>1044</v>
      </c>
      <c r="E15" s="379">
        <v>2081</v>
      </c>
      <c r="F15" s="379">
        <v>0</v>
      </c>
    </row>
    <row r="16" spans="1:6" ht="15">
      <c r="A16" s="377" t="s">
        <v>490</v>
      </c>
      <c r="B16" s="379">
        <v>1500</v>
      </c>
      <c r="C16" s="379">
        <v>402</v>
      </c>
      <c r="D16" s="379">
        <v>1098</v>
      </c>
      <c r="E16" s="379">
        <v>0</v>
      </c>
      <c r="F16" s="379">
        <v>1500</v>
      </c>
    </row>
    <row r="17" spans="1:6" ht="15">
      <c r="A17" s="377" t="s">
        <v>352</v>
      </c>
      <c r="B17" s="379">
        <v>443</v>
      </c>
      <c r="C17" s="379">
        <v>443</v>
      </c>
      <c r="D17" s="379">
        <v>0</v>
      </c>
      <c r="E17" s="379">
        <v>443</v>
      </c>
      <c r="F17" s="379">
        <v>0</v>
      </c>
    </row>
    <row r="18" spans="1:6" ht="15">
      <c r="A18" s="377" t="s">
        <v>486</v>
      </c>
      <c r="B18" s="379">
        <v>1978</v>
      </c>
      <c r="C18" s="379">
        <v>1978</v>
      </c>
      <c r="D18" s="379">
        <v>0</v>
      </c>
      <c r="E18" s="379">
        <v>1801</v>
      </c>
      <c r="F18" s="379">
        <v>178</v>
      </c>
    </row>
    <row r="19" spans="1:6" ht="15">
      <c r="A19" s="377" t="s">
        <v>353</v>
      </c>
      <c r="B19" s="379">
        <v>1400</v>
      </c>
      <c r="C19" s="379">
        <v>748</v>
      </c>
      <c r="D19" s="379">
        <v>652</v>
      </c>
      <c r="E19" s="379">
        <v>1112</v>
      </c>
      <c r="F19" s="379">
        <v>287</v>
      </c>
    </row>
    <row r="20" spans="1:6" ht="15">
      <c r="A20" s="377" t="s">
        <v>354</v>
      </c>
      <c r="B20" s="379">
        <v>15851</v>
      </c>
      <c r="C20" s="379">
        <v>8671</v>
      </c>
      <c r="D20" s="379">
        <v>7180</v>
      </c>
      <c r="E20" s="379">
        <v>3279</v>
      </c>
      <c r="F20" s="379">
        <v>12573</v>
      </c>
    </row>
    <row r="21" spans="1:6" ht="15">
      <c r="A21" s="377" t="s">
        <v>355</v>
      </c>
      <c r="B21" s="379">
        <v>20537</v>
      </c>
      <c r="C21" s="379">
        <v>14531</v>
      </c>
      <c r="D21" s="379">
        <v>6006</v>
      </c>
      <c r="E21" s="379">
        <v>3829</v>
      </c>
      <c r="F21" s="379">
        <v>16708</v>
      </c>
    </row>
    <row r="22" spans="1:6" ht="15">
      <c r="A22" s="377" t="s">
        <v>356</v>
      </c>
      <c r="B22" s="379">
        <v>14338</v>
      </c>
      <c r="C22" s="379">
        <v>6574</v>
      </c>
      <c r="D22" s="379">
        <v>7763</v>
      </c>
      <c r="E22" s="379">
        <v>4614</v>
      </c>
      <c r="F22" s="379">
        <v>9724</v>
      </c>
    </row>
    <row r="23" spans="1:6" ht="15">
      <c r="A23" s="377" t="s">
        <v>360</v>
      </c>
      <c r="B23" s="379">
        <v>2961</v>
      </c>
      <c r="C23" s="379">
        <v>1959</v>
      </c>
      <c r="D23" s="379">
        <v>1002</v>
      </c>
      <c r="E23" s="379">
        <v>430</v>
      </c>
      <c r="F23" s="379">
        <v>2531</v>
      </c>
    </row>
    <row r="24" spans="1:6" ht="15">
      <c r="A24" s="377" t="s">
        <v>359</v>
      </c>
      <c r="B24" s="379">
        <v>4882</v>
      </c>
      <c r="C24" s="379">
        <v>3481</v>
      </c>
      <c r="D24" s="379">
        <v>1401</v>
      </c>
      <c r="E24" s="379">
        <v>1194</v>
      </c>
      <c r="F24" s="379">
        <v>3688</v>
      </c>
    </row>
    <row r="25" spans="1:6" ht="15">
      <c r="A25" s="377" t="s">
        <v>358</v>
      </c>
      <c r="B25" s="379">
        <v>21488</v>
      </c>
      <c r="C25" s="379">
        <v>9417</v>
      </c>
      <c r="D25" s="379">
        <v>12071</v>
      </c>
      <c r="E25" s="379">
        <v>11411</v>
      </c>
      <c r="F25" s="379">
        <v>10077</v>
      </c>
    </row>
    <row r="26" spans="1:6" ht="15.75" customHeight="1">
      <c r="A26" s="10" t="s">
        <v>357</v>
      </c>
      <c r="B26" s="379">
        <v>5826</v>
      </c>
      <c r="C26" s="379">
        <v>3519</v>
      </c>
      <c r="D26" s="379">
        <v>2307</v>
      </c>
      <c r="E26" s="379">
        <v>1930</v>
      </c>
      <c r="F26" s="379">
        <v>3896</v>
      </c>
    </row>
    <row r="27" ht="15">
      <c r="B27" s="379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70C0"/>
  </sheetPr>
  <dimension ref="A1:F26"/>
  <sheetViews>
    <sheetView zoomScalePageLayoutView="0" workbookViewId="0" topLeftCell="A1">
      <selection activeCell="F6" sqref="F6:F25"/>
    </sheetView>
  </sheetViews>
  <sheetFormatPr defaultColWidth="9.140625" defaultRowHeight="15"/>
  <cols>
    <col min="1" max="1" width="48.140625" style="0" customWidth="1"/>
    <col min="2" max="6" width="12.28125" style="0" customWidth="1"/>
  </cols>
  <sheetData>
    <row r="1" ht="15.75">
      <c r="A1" s="144" t="s">
        <v>718</v>
      </c>
    </row>
    <row r="2" spans="1:6" ht="15">
      <c r="A2" s="10"/>
      <c r="B2" s="226"/>
      <c r="C2" s="226"/>
      <c r="D2" s="226"/>
      <c r="E2" s="226"/>
      <c r="F2" s="226"/>
    </row>
    <row r="3" spans="1:6" ht="15">
      <c r="A3" s="142"/>
      <c r="B3" s="142" t="s">
        <v>9</v>
      </c>
      <c r="C3" s="142" t="s">
        <v>49</v>
      </c>
      <c r="D3" s="142" t="s">
        <v>50</v>
      </c>
      <c r="E3" s="142" t="s">
        <v>52</v>
      </c>
      <c r="F3" s="142" t="s">
        <v>51</v>
      </c>
    </row>
    <row r="4" spans="1:6" ht="15">
      <c r="A4" s="378" t="s">
        <v>489</v>
      </c>
      <c r="B4" s="378">
        <v>439705</v>
      </c>
      <c r="C4" s="378">
        <v>244303</v>
      </c>
      <c r="D4" s="379">
        <v>195402</v>
      </c>
      <c r="E4" s="378">
        <v>50149</v>
      </c>
      <c r="F4" s="379">
        <v>389556</v>
      </c>
    </row>
    <row r="5" spans="1:6" ht="7.5" customHeight="1">
      <c r="A5" s="175"/>
      <c r="B5" s="300"/>
      <c r="C5" s="300"/>
      <c r="D5" s="300"/>
      <c r="E5" s="300"/>
      <c r="F5" s="300"/>
    </row>
    <row r="6" spans="1:6" ht="15">
      <c r="A6" s="378" t="s">
        <v>567</v>
      </c>
      <c r="B6" s="378">
        <v>198555</v>
      </c>
      <c r="C6" s="378">
        <v>75814</v>
      </c>
      <c r="D6" s="379">
        <v>122741</v>
      </c>
      <c r="E6" s="378">
        <v>7289</v>
      </c>
      <c r="F6" s="379">
        <v>191265</v>
      </c>
    </row>
    <row r="7" spans="1:6" ht="15">
      <c r="A7" s="378" t="s">
        <v>568</v>
      </c>
      <c r="B7" s="379">
        <v>12180</v>
      </c>
      <c r="C7" s="379">
        <v>10533</v>
      </c>
      <c r="D7" s="379">
        <v>1647</v>
      </c>
      <c r="E7" s="379">
        <v>481</v>
      </c>
      <c r="F7" s="379">
        <v>11698</v>
      </c>
    </row>
    <row r="8" spans="1:6" ht="15">
      <c r="A8" s="378" t="s">
        <v>569</v>
      </c>
      <c r="B8" s="379">
        <v>31328</v>
      </c>
      <c r="C8" s="379">
        <v>20263</v>
      </c>
      <c r="D8" s="379">
        <v>11065</v>
      </c>
      <c r="E8" s="379">
        <v>3610</v>
      </c>
      <c r="F8" s="379">
        <v>27718</v>
      </c>
    </row>
    <row r="9" spans="1:6" ht="15">
      <c r="A9" s="378" t="s">
        <v>570</v>
      </c>
      <c r="B9" s="379">
        <v>514</v>
      </c>
      <c r="C9" s="379">
        <v>514</v>
      </c>
      <c r="D9" s="379">
        <v>0</v>
      </c>
      <c r="E9" s="379">
        <v>514</v>
      </c>
      <c r="F9" s="379">
        <v>0</v>
      </c>
    </row>
    <row r="10" spans="1:6" ht="15">
      <c r="A10" s="378" t="s">
        <v>571</v>
      </c>
      <c r="B10" s="379">
        <v>1235</v>
      </c>
      <c r="C10" s="379">
        <v>1235</v>
      </c>
      <c r="D10" s="379">
        <v>0</v>
      </c>
      <c r="E10" s="379">
        <v>481</v>
      </c>
      <c r="F10" s="379">
        <v>754</v>
      </c>
    </row>
    <row r="11" spans="1:6" ht="15">
      <c r="A11" s="378" t="s">
        <v>572</v>
      </c>
      <c r="B11" s="379">
        <v>45967</v>
      </c>
      <c r="C11" s="379">
        <v>39812</v>
      </c>
      <c r="D11" s="379">
        <v>6155</v>
      </c>
      <c r="E11" s="379">
        <v>8842</v>
      </c>
      <c r="F11" s="379">
        <v>37124</v>
      </c>
    </row>
    <row r="12" spans="1:6" ht="15">
      <c r="A12" s="378" t="s">
        <v>573</v>
      </c>
      <c r="B12" s="379">
        <v>64862</v>
      </c>
      <c r="C12" s="379">
        <v>32559</v>
      </c>
      <c r="D12" s="379">
        <v>32303</v>
      </c>
      <c r="E12" s="379">
        <v>9294</v>
      </c>
      <c r="F12" s="379">
        <v>55567</v>
      </c>
    </row>
    <row r="13" spans="1:6" ht="15">
      <c r="A13" s="378" t="s">
        <v>574</v>
      </c>
      <c r="B13" s="379">
        <v>19437</v>
      </c>
      <c r="C13" s="379">
        <v>19022</v>
      </c>
      <c r="D13" s="379">
        <v>415</v>
      </c>
      <c r="E13" s="379">
        <v>5256</v>
      </c>
      <c r="F13" s="379">
        <v>14180</v>
      </c>
    </row>
    <row r="14" spans="1:6" ht="15">
      <c r="A14" s="378" t="s">
        <v>575</v>
      </c>
      <c r="B14" s="379">
        <v>5449</v>
      </c>
      <c r="C14" s="379">
        <v>2756</v>
      </c>
      <c r="D14" s="379">
        <v>2693</v>
      </c>
      <c r="E14" s="379">
        <v>3371</v>
      </c>
      <c r="F14" s="379">
        <v>2077</v>
      </c>
    </row>
    <row r="15" spans="1:6" ht="15">
      <c r="A15" s="378" t="s">
        <v>586</v>
      </c>
      <c r="B15" s="379">
        <v>392</v>
      </c>
      <c r="C15" s="379">
        <v>0</v>
      </c>
      <c r="D15" s="379">
        <v>392</v>
      </c>
      <c r="E15" s="379">
        <v>0</v>
      </c>
      <c r="F15" s="379">
        <v>392</v>
      </c>
    </row>
    <row r="16" spans="1:6" ht="15">
      <c r="A16" s="378" t="s">
        <v>576</v>
      </c>
      <c r="B16" s="379">
        <v>785</v>
      </c>
      <c r="C16" s="379">
        <v>380</v>
      </c>
      <c r="D16" s="379">
        <v>406</v>
      </c>
      <c r="E16" s="379">
        <v>0</v>
      </c>
      <c r="F16" s="379">
        <v>785</v>
      </c>
    </row>
    <row r="17" spans="1:6" ht="15">
      <c r="A17" s="378" t="s">
        <v>577</v>
      </c>
      <c r="B17" s="379">
        <v>662</v>
      </c>
      <c r="C17" s="379">
        <v>0</v>
      </c>
      <c r="D17" s="379">
        <v>662</v>
      </c>
      <c r="E17" s="379">
        <v>662</v>
      </c>
      <c r="F17" s="379">
        <v>0</v>
      </c>
    </row>
    <row r="18" spans="1:6" ht="15">
      <c r="A18" s="378" t="s">
        <v>578</v>
      </c>
      <c r="B18" s="379">
        <v>2903</v>
      </c>
      <c r="C18" s="379">
        <v>1871</v>
      </c>
      <c r="D18" s="379">
        <v>1032</v>
      </c>
      <c r="E18" s="379">
        <v>0</v>
      </c>
      <c r="F18" s="379">
        <v>2903</v>
      </c>
    </row>
    <row r="19" spans="1:6" ht="15">
      <c r="A19" s="378" t="s">
        <v>579</v>
      </c>
      <c r="B19" s="379">
        <v>1236</v>
      </c>
      <c r="C19" s="379">
        <v>746</v>
      </c>
      <c r="D19" s="379">
        <v>490</v>
      </c>
      <c r="E19" s="379">
        <v>0</v>
      </c>
      <c r="F19" s="379">
        <v>1236</v>
      </c>
    </row>
    <row r="20" spans="1:6" ht="15">
      <c r="A20" s="378" t="s">
        <v>580</v>
      </c>
      <c r="B20" s="379">
        <v>10541</v>
      </c>
      <c r="C20" s="379">
        <v>9529</v>
      </c>
      <c r="D20" s="379">
        <v>1011</v>
      </c>
      <c r="E20" s="379">
        <v>1849</v>
      </c>
      <c r="F20" s="379">
        <v>8692</v>
      </c>
    </row>
    <row r="21" spans="1:6" ht="15">
      <c r="A21" s="378" t="s">
        <v>581</v>
      </c>
      <c r="B21" s="379">
        <v>20419</v>
      </c>
      <c r="C21" s="379">
        <v>14771</v>
      </c>
      <c r="D21" s="379">
        <v>5648</v>
      </c>
      <c r="E21" s="379">
        <v>3329</v>
      </c>
      <c r="F21" s="379">
        <v>17090</v>
      </c>
    </row>
    <row r="22" spans="1:6" ht="15">
      <c r="A22" s="378" t="s">
        <v>582</v>
      </c>
      <c r="B22" s="379">
        <v>4053</v>
      </c>
      <c r="C22" s="379">
        <v>2485</v>
      </c>
      <c r="D22" s="379">
        <v>1568</v>
      </c>
      <c r="E22" s="379">
        <v>0</v>
      </c>
      <c r="F22" s="379">
        <v>4053</v>
      </c>
    </row>
    <row r="23" spans="1:6" ht="15">
      <c r="A23" s="378" t="s">
        <v>584</v>
      </c>
      <c r="B23" s="379">
        <v>9744</v>
      </c>
      <c r="C23" s="379">
        <v>7009</v>
      </c>
      <c r="D23" s="379">
        <v>2734</v>
      </c>
      <c r="E23" s="379">
        <v>3834</v>
      </c>
      <c r="F23" s="379">
        <v>5910</v>
      </c>
    </row>
    <row r="24" spans="1:6" ht="15">
      <c r="A24" s="378" t="s">
        <v>591</v>
      </c>
      <c r="B24" s="379">
        <v>7423</v>
      </c>
      <c r="C24" s="379">
        <v>3533</v>
      </c>
      <c r="D24" s="379">
        <v>3890</v>
      </c>
      <c r="E24" s="379">
        <v>1335</v>
      </c>
      <c r="F24" s="379">
        <v>6089</v>
      </c>
    </row>
    <row r="25" spans="1:6" ht="15">
      <c r="A25" s="90" t="s">
        <v>585</v>
      </c>
      <c r="B25" s="379">
        <v>2021</v>
      </c>
      <c r="C25" s="379">
        <v>1471</v>
      </c>
      <c r="D25" s="379">
        <v>550</v>
      </c>
      <c r="E25" s="379">
        <v>0</v>
      </c>
      <c r="F25" s="379">
        <v>2021</v>
      </c>
    </row>
    <row r="26" ht="15">
      <c r="B26" s="379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70C0"/>
  </sheetPr>
  <dimension ref="A1:F26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49.7109375" style="0" customWidth="1"/>
    <col min="2" max="6" width="12.140625" style="0" customWidth="1"/>
  </cols>
  <sheetData>
    <row r="1" ht="15.75">
      <c r="A1" s="144" t="s">
        <v>719</v>
      </c>
    </row>
    <row r="2" spans="1:6" ht="15">
      <c r="A2" s="10"/>
      <c r="B2" s="226"/>
      <c r="C2" s="226"/>
      <c r="D2" s="226"/>
      <c r="E2" s="226"/>
      <c r="F2" s="226"/>
    </row>
    <row r="3" spans="1:6" ht="15">
      <c r="A3" s="142"/>
      <c r="B3" s="142" t="s">
        <v>9</v>
      </c>
      <c r="C3" s="142" t="s">
        <v>49</v>
      </c>
      <c r="D3" s="142" t="s">
        <v>50</v>
      </c>
      <c r="E3" s="142" t="s">
        <v>52</v>
      </c>
      <c r="F3" s="142" t="s">
        <v>51</v>
      </c>
    </row>
    <row r="4" spans="1:6" ht="15">
      <c r="A4" s="379" t="s">
        <v>489</v>
      </c>
      <c r="B4" s="379">
        <v>719633</v>
      </c>
      <c r="C4" s="379">
        <v>414077</v>
      </c>
      <c r="D4" s="379">
        <v>305557</v>
      </c>
      <c r="E4" s="379">
        <v>91153</v>
      </c>
      <c r="F4" s="379">
        <v>628480</v>
      </c>
    </row>
    <row r="5" spans="1:6" ht="9" customHeight="1">
      <c r="A5" s="175"/>
      <c r="B5" s="300"/>
      <c r="C5" s="300"/>
      <c r="D5" s="300"/>
      <c r="E5" s="300"/>
      <c r="F5" s="300"/>
    </row>
    <row r="6" spans="1:6" ht="15">
      <c r="A6" s="379" t="s">
        <v>567</v>
      </c>
      <c r="B6" s="379">
        <v>357893</v>
      </c>
      <c r="C6" s="379">
        <v>175517</v>
      </c>
      <c r="D6" s="379">
        <v>182376</v>
      </c>
      <c r="E6" s="379">
        <v>7498</v>
      </c>
      <c r="F6" s="379">
        <v>350394</v>
      </c>
    </row>
    <row r="7" spans="1:6" ht="15">
      <c r="A7" s="379" t="s">
        <v>568</v>
      </c>
      <c r="B7" s="379">
        <v>6928</v>
      </c>
      <c r="C7" s="379">
        <v>6928</v>
      </c>
      <c r="D7" s="379">
        <v>0</v>
      </c>
      <c r="E7" s="379">
        <v>0</v>
      </c>
      <c r="F7" s="379">
        <v>6928</v>
      </c>
    </row>
    <row r="8" spans="1:6" ht="15">
      <c r="A8" s="379" t="s">
        <v>569</v>
      </c>
      <c r="B8" s="379">
        <v>44240</v>
      </c>
      <c r="C8" s="379">
        <v>28561</v>
      </c>
      <c r="D8" s="379">
        <v>15680</v>
      </c>
      <c r="E8" s="379">
        <v>8451</v>
      </c>
      <c r="F8" s="379">
        <v>35790</v>
      </c>
    </row>
    <row r="9" spans="1:6" ht="15">
      <c r="A9" s="379" t="s">
        <v>571</v>
      </c>
      <c r="B9" s="379">
        <v>2098</v>
      </c>
      <c r="C9" s="379">
        <v>1294</v>
      </c>
      <c r="D9" s="379">
        <v>805</v>
      </c>
      <c r="E9" s="379">
        <v>796</v>
      </c>
      <c r="F9" s="379">
        <v>1302</v>
      </c>
    </row>
    <row r="10" spans="1:6" ht="15">
      <c r="A10" s="379" t="s">
        <v>572</v>
      </c>
      <c r="B10" s="379">
        <v>60291</v>
      </c>
      <c r="C10" s="379">
        <v>55520</v>
      </c>
      <c r="D10" s="379">
        <v>4770</v>
      </c>
      <c r="E10" s="379">
        <v>2907</v>
      </c>
      <c r="F10" s="379">
        <v>57384</v>
      </c>
    </row>
    <row r="11" spans="1:6" ht="15">
      <c r="A11" s="379" t="s">
        <v>573</v>
      </c>
      <c r="B11" s="379">
        <v>114887</v>
      </c>
      <c r="C11" s="379">
        <v>56057</v>
      </c>
      <c r="D11" s="379">
        <v>58830</v>
      </c>
      <c r="E11" s="379">
        <v>29846</v>
      </c>
      <c r="F11" s="379">
        <v>85041</v>
      </c>
    </row>
    <row r="12" spans="1:6" ht="15">
      <c r="A12" s="379" t="s">
        <v>574</v>
      </c>
      <c r="B12" s="379">
        <v>21357</v>
      </c>
      <c r="C12" s="379">
        <v>20516</v>
      </c>
      <c r="D12" s="379">
        <v>841</v>
      </c>
      <c r="E12" s="379">
        <v>6410</v>
      </c>
      <c r="F12" s="379">
        <v>14946</v>
      </c>
    </row>
    <row r="13" spans="1:6" ht="15">
      <c r="A13" s="379" t="s">
        <v>575</v>
      </c>
      <c r="B13" s="379">
        <v>6706</v>
      </c>
      <c r="C13" s="379">
        <v>3493</v>
      </c>
      <c r="D13" s="379">
        <v>3214</v>
      </c>
      <c r="E13" s="379">
        <v>488</v>
      </c>
      <c r="F13" s="379">
        <v>6218</v>
      </c>
    </row>
    <row r="14" spans="1:6" ht="15">
      <c r="A14" s="379" t="s">
        <v>586</v>
      </c>
      <c r="B14" s="379">
        <v>1483</v>
      </c>
      <c r="C14" s="379">
        <v>742</v>
      </c>
      <c r="D14" s="379">
        <v>742</v>
      </c>
      <c r="E14" s="379">
        <v>0</v>
      </c>
      <c r="F14" s="379">
        <v>1483</v>
      </c>
    </row>
    <row r="15" spans="1:6" ht="15">
      <c r="A15" s="379" t="s">
        <v>576</v>
      </c>
      <c r="B15" s="379">
        <v>1411</v>
      </c>
      <c r="C15" s="379">
        <v>923</v>
      </c>
      <c r="D15" s="379">
        <v>488</v>
      </c>
      <c r="E15" s="379">
        <v>977</v>
      </c>
      <c r="F15" s="379">
        <v>434</v>
      </c>
    </row>
    <row r="16" spans="1:6" ht="15">
      <c r="A16" s="379" t="s">
        <v>578</v>
      </c>
      <c r="B16" s="379">
        <v>4174</v>
      </c>
      <c r="C16" s="379">
        <v>3218</v>
      </c>
      <c r="D16" s="379">
        <v>956</v>
      </c>
      <c r="E16" s="379">
        <v>488</v>
      </c>
      <c r="F16" s="379">
        <v>3685</v>
      </c>
    </row>
    <row r="17" spans="1:6" ht="15">
      <c r="A17" s="379" t="s">
        <v>579</v>
      </c>
      <c r="B17" s="379">
        <v>7004</v>
      </c>
      <c r="C17" s="379">
        <v>5161</v>
      </c>
      <c r="D17" s="379">
        <v>1843</v>
      </c>
      <c r="E17" s="379">
        <v>488</v>
      </c>
      <c r="F17" s="379">
        <v>6515</v>
      </c>
    </row>
    <row r="18" spans="1:6" ht="15">
      <c r="A18" s="379" t="s">
        <v>580</v>
      </c>
      <c r="B18" s="379">
        <v>11875</v>
      </c>
      <c r="C18" s="379">
        <v>10464</v>
      </c>
      <c r="D18" s="379">
        <v>1411</v>
      </c>
      <c r="E18" s="379">
        <v>7406</v>
      </c>
      <c r="F18" s="379">
        <v>4469</v>
      </c>
    </row>
    <row r="19" spans="1:6" ht="15">
      <c r="A19" s="379" t="s">
        <v>581</v>
      </c>
      <c r="B19" s="379">
        <v>25533</v>
      </c>
      <c r="C19" s="379">
        <v>13117</v>
      </c>
      <c r="D19" s="379">
        <v>12416</v>
      </c>
      <c r="E19" s="379">
        <v>5591</v>
      </c>
      <c r="F19" s="379">
        <v>19942</v>
      </c>
    </row>
    <row r="20" spans="1:6" ht="15">
      <c r="A20" s="379" t="s">
        <v>582</v>
      </c>
      <c r="B20" s="379">
        <v>5801</v>
      </c>
      <c r="C20" s="379">
        <v>4120</v>
      </c>
      <c r="D20" s="379">
        <v>1681</v>
      </c>
      <c r="E20" s="379">
        <v>1595</v>
      </c>
      <c r="F20" s="379">
        <v>4206</v>
      </c>
    </row>
    <row r="21" spans="1:6" ht="15">
      <c r="A21" s="379" t="s">
        <v>583</v>
      </c>
      <c r="B21" s="379">
        <v>441</v>
      </c>
      <c r="C21" s="379">
        <v>0</v>
      </c>
      <c r="D21" s="379">
        <v>441</v>
      </c>
      <c r="E21" s="379">
        <v>0</v>
      </c>
      <c r="F21" s="379">
        <v>441</v>
      </c>
    </row>
    <row r="22" spans="1:6" ht="15">
      <c r="A22" s="379" t="s">
        <v>584</v>
      </c>
      <c r="B22" s="379">
        <v>16171</v>
      </c>
      <c r="C22" s="379">
        <v>12569</v>
      </c>
      <c r="D22" s="379">
        <v>3602</v>
      </c>
      <c r="E22" s="379">
        <v>3604</v>
      </c>
      <c r="F22" s="379">
        <v>12567</v>
      </c>
    </row>
    <row r="23" spans="1:6" ht="15">
      <c r="A23" s="379" t="s">
        <v>591</v>
      </c>
      <c r="B23" s="379">
        <v>30213</v>
      </c>
      <c r="C23" s="379">
        <v>14751</v>
      </c>
      <c r="D23" s="379">
        <v>15462</v>
      </c>
      <c r="E23" s="379">
        <v>14119</v>
      </c>
      <c r="F23" s="379">
        <v>16094</v>
      </c>
    </row>
    <row r="24" spans="1:6" ht="15">
      <c r="A24" s="379" t="s">
        <v>585</v>
      </c>
      <c r="B24" s="379">
        <v>1128</v>
      </c>
      <c r="C24" s="379">
        <v>1128</v>
      </c>
      <c r="D24" s="379">
        <v>0</v>
      </c>
      <c r="E24" s="379">
        <v>488</v>
      </c>
      <c r="F24" s="379">
        <v>640</v>
      </c>
    </row>
    <row r="25" spans="1:6" ht="12" customHeight="1">
      <c r="A25" s="10"/>
      <c r="B25" s="216"/>
      <c r="C25" s="10"/>
      <c r="D25" s="10"/>
      <c r="E25" s="10"/>
      <c r="F25" s="10"/>
    </row>
    <row r="26" ht="15">
      <c r="B26" s="379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42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5"/>
  <cols>
    <col min="1" max="1" width="35.421875" style="0" customWidth="1"/>
    <col min="2" max="2" width="11.8515625" style="0" customWidth="1"/>
    <col min="3" max="3" width="10.8515625" style="0" customWidth="1"/>
    <col min="4" max="4" width="12.421875" style="0" customWidth="1"/>
    <col min="5" max="5" width="11.7109375" style="0" bestFit="1" customWidth="1"/>
    <col min="6" max="6" width="10.8515625" style="0" customWidth="1"/>
    <col min="7" max="7" width="11.7109375" style="0" customWidth="1"/>
    <col min="8" max="8" width="13.140625" style="0" customWidth="1"/>
  </cols>
  <sheetData>
    <row r="1" spans="1:8" ht="27" customHeight="1">
      <c r="A1" s="415" t="s">
        <v>663</v>
      </c>
      <c r="B1" s="415"/>
      <c r="C1" s="415"/>
      <c r="D1" s="415"/>
      <c r="E1" s="415"/>
      <c r="F1" s="415"/>
      <c r="G1" s="415"/>
      <c r="H1" s="415"/>
    </row>
    <row r="2" spans="1:8" ht="15">
      <c r="A2" s="35" t="s">
        <v>183</v>
      </c>
      <c r="B2" s="36"/>
      <c r="C2" s="36"/>
      <c r="D2" s="36"/>
      <c r="E2" s="36"/>
      <c r="F2" s="36"/>
      <c r="G2" s="36"/>
      <c r="H2" s="35"/>
    </row>
    <row r="3" spans="1:8" ht="15">
      <c r="A3" s="35"/>
      <c r="B3" s="35" t="s">
        <v>184</v>
      </c>
      <c r="C3" s="35" t="s">
        <v>185</v>
      </c>
      <c r="D3" s="35" t="s">
        <v>186</v>
      </c>
      <c r="E3" s="35" t="s">
        <v>187</v>
      </c>
      <c r="F3" s="35" t="s">
        <v>188</v>
      </c>
      <c r="G3" s="35" t="s">
        <v>431</v>
      </c>
      <c r="H3" s="35" t="s">
        <v>189</v>
      </c>
    </row>
    <row r="4" spans="1:8" ht="15">
      <c r="A4" t="s">
        <v>190</v>
      </c>
      <c r="B4" s="246">
        <v>333452</v>
      </c>
      <c r="C4" s="246">
        <v>145840</v>
      </c>
      <c r="D4" s="246">
        <v>187612</v>
      </c>
      <c r="E4" s="246">
        <v>48850</v>
      </c>
      <c r="F4" s="246">
        <v>284603</v>
      </c>
      <c r="G4" s="246">
        <v>51769</v>
      </c>
      <c r="H4" s="246">
        <v>281683</v>
      </c>
    </row>
    <row r="5" spans="2:8" ht="10.5" customHeight="1">
      <c r="B5" s="246"/>
      <c r="C5" s="246"/>
      <c r="D5" s="246"/>
      <c r="E5" s="246"/>
      <c r="F5" s="246"/>
      <c r="G5" s="246"/>
      <c r="H5" s="246"/>
    </row>
    <row r="6" spans="1:8" ht="15">
      <c r="A6" s="78" t="s">
        <v>191</v>
      </c>
      <c r="B6" s="14">
        <v>87679</v>
      </c>
      <c r="C6" s="14">
        <v>33722</v>
      </c>
      <c r="D6" s="14">
        <v>53957</v>
      </c>
      <c r="E6" s="14">
        <v>12604</v>
      </c>
      <c r="F6" s="14">
        <v>75076</v>
      </c>
      <c r="G6" s="14">
        <v>10576</v>
      </c>
      <c r="H6" s="14">
        <v>77104</v>
      </c>
    </row>
    <row r="7" spans="1:8" ht="15">
      <c r="A7" s="78" t="s">
        <v>192</v>
      </c>
      <c r="B7" s="14">
        <v>65684</v>
      </c>
      <c r="C7" s="14">
        <v>26341</v>
      </c>
      <c r="D7" s="14">
        <v>39343</v>
      </c>
      <c r="E7" s="14">
        <v>11534</v>
      </c>
      <c r="F7" s="14">
        <v>54150</v>
      </c>
      <c r="G7" s="14">
        <v>13187</v>
      </c>
      <c r="H7" s="14">
        <v>52497</v>
      </c>
    </row>
    <row r="8" spans="1:11" ht="15">
      <c r="A8" s="78" t="s">
        <v>193</v>
      </c>
      <c r="B8" s="14">
        <v>152984</v>
      </c>
      <c r="C8" s="14">
        <v>58848</v>
      </c>
      <c r="D8" s="14">
        <v>94136</v>
      </c>
      <c r="E8" s="14">
        <v>23661</v>
      </c>
      <c r="F8" s="14">
        <v>129323</v>
      </c>
      <c r="G8" s="14">
        <v>14560</v>
      </c>
      <c r="H8" s="14">
        <v>138424</v>
      </c>
      <c r="K8" s="75"/>
    </row>
    <row r="9" spans="1:8" ht="15">
      <c r="A9" s="78" t="s">
        <v>194</v>
      </c>
      <c r="B9" s="14">
        <v>80347</v>
      </c>
      <c r="C9" s="14">
        <v>33215</v>
      </c>
      <c r="D9" s="14">
        <v>47133</v>
      </c>
      <c r="E9" s="14">
        <v>10743</v>
      </c>
      <c r="F9" s="14">
        <v>69604</v>
      </c>
      <c r="G9" s="14">
        <v>14154</v>
      </c>
      <c r="H9" s="14">
        <v>66193</v>
      </c>
    </row>
    <row r="10" spans="1:10" ht="15">
      <c r="A10" s="78" t="s">
        <v>195</v>
      </c>
      <c r="B10" s="14">
        <v>67188</v>
      </c>
      <c r="C10" s="14">
        <v>30152</v>
      </c>
      <c r="D10" s="14">
        <v>37036</v>
      </c>
      <c r="E10" s="14">
        <v>9031</v>
      </c>
      <c r="F10" s="14">
        <v>58157</v>
      </c>
      <c r="G10" s="14">
        <v>12423</v>
      </c>
      <c r="H10" s="14">
        <v>54764</v>
      </c>
      <c r="J10" s="301"/>
    </row>
    <row r="11" spans="1:8" ht="15">
      <c r="A11" s="78" t="s">
        <v>196</v>
      </c>
      <c r="B11" s="14">
        <v>40905</v>
      </c>
      <c r="C11" s="14">
        <v>23689</v>
      </c>
      <c r="D11" s="14">
        <v>17216</v>
      </c>
      <c r="E11" s="14">
        <v>9590</v>
      </c>
      <c r="F11" s="14">
        <v>40118</v>
      </c>
      <c r="G11" s="14">
        <v>17285</v>
      </c>
      <c r="H11" s="14">
        <v>23620</v>
      </c>
    </row>
    <row r="12" spans="1:8" ht="7.5" customHeight="1">
      <c r="A12" s="36"/>
      <c r="B12" s="36"/>
      <c r="C12" s="36"/>
      <c r="D12" s="36"/>
      <c r="E12" s="36"/>
      <c r="F12" s="36"/>
      <c r="G12" s="36"/>
      <c r="H12" s="36"/>
    </row>
    <row r="13" spans="1:8" ht="26.25" customHeight="1">
      <c r="A13" s="416" t="s">
        <v>664</v>
      </c>
      <c r="B13" s="416"/>
      <c r="C13" s="416"/>
      <c r="D13" s="416"/>
      <c r="E13" s="416"/>
      <c r="F13" s="416"/>
      <c r="G13" s="416"/>
      <c r="H13" s="416"/>
    </row>
    <row r="14" spans="1:8" ht="15">
      <c r="A14" s="35" t="s">
        <v>183</v>
      </c>
      <c r="B14" s="36"/>
      <c r="C14" s="36"/>
      <c r="D14" s="36"/>
      <c r="E14" s="35" t="s">
        <v>197</v>
      </c>
      <c r="F14" s="36"/>
      <c r="G14" s="36"/>
      <c r="H14" s="35"/>
    </row>
    <row r="15" spans="1:8" ht="15">
      <c r="A15" s="35"/>
      <c r="B15" s="35" t="s">
        <v>184</v>
      </c>
      <c r="C15" s="35" t="s">
        <v>198</v>
      </c>
      <c r="D15" s="35" t="s">
        <v>199</v>
      </c>
      <c r="E15" s="35" t="s">
        <v>200</v>
      </c>
      <c r="F15" s="35" t="s">
        <v>201</v>
      </c>
      <c r="G15" s="35" t="s">
        <v>202</v>
      </c>
      <c r="H15" s="35" t="s">
        <v>203</v>
      </c>
    </row>
    <row r="16" spans="1:10" ht="15">
      <c r="A16" t="s">
        <v>204</v>
      </c>
      <c r="B16" s="246">
        <v>281683</v>
      </c>
      <c r="C16" s="246">
        <v>46573</v>
      </c>
      <c r="D16" s="246">
        <v>8692</v>
      </c>
      <c r="E16" s="246">
        <v>226418</v>
      </c>
      <c r="F16" s="383">
        <v>19.6</v>
      </c>
      <c r="G16" s="383">
        <v>16.5</v>
      </c>
      <c r="H16" s="383">
        <v>15.7</v>
      </c>
      <c r="J16" s="386"/>
    </row>
    <row r="17" spans="2:8" ht="11.25" customHeight="1">
      <c r="B17" s="246"/>
      <c r="C17" s="246"/>
      <c r="D17" s="246"/>
      <c r="E17" s="246"/>
      <c r="F17" s="384"/>
      <c r="G17" s="384"/>
      <c r="H17" s="384"/>
    </row>
    <row r="18" spans="1:8" ht="15">
      <c r="A18" s="78" t="s">
        <v>191</v>
      </c>
      <c r="B18" s="14">
        <v>77104</v>
      </c>
      <c r="C18" s="14">
        <v>15407</v>
      </c>
      <c r="D18" s="14">
        <v>2883</v>
      </c>
      <c r="E18" s="14">
        <v>58814</v>
      </c>
      <c r="F18" s="385">
        <f aca="true" t="shared" si="0" ref="F18:F23">((C18+D18)*100)/$B18</f>
        <v>23.721207719443868</v>
      </c>
      <c r="G18" s="385">
        <f aca="true" t="shared" si="1" ref="G18:G23">C18*100/$B18</f>
        <v>19.982102095870513</v>
      </c>
      <c r="H18" s="385">
        <f aca="true" t="shared" si="2" ref="H18:H23">D18*100/(C18+D18)</f>
        <v>15.76271186440678</v>
      </c>
    </row>
    <row r="19" spans="1:8" ht="15">
      <c r="A19" s="78" t="s">
        <v>192</v>
      </c>
      <c r="B19" s="14">
        <v>52497</v>
      </c>
      <c r="C19" s="14">
        <v>7510</v>
      </c>
      <c r="D19" s="14">
        <v>835</v>
      </c>
      <c r="E19" s="14">
        <v>44152</v>
      </c>
      <c r="F19" s="385">
        <f t="shared" si="0"/>
        <v>15.896146446463607</v>
      </c>
      <c r="G19" s="385">
        <f t="shared" si="1"/>
        <v>14.305579366439988</v>
      </c>
      <c r="H19" s="385">
        <f t="shared" si="2"/>
        <v>10.005991611743559</v>
      </c>
    </row>
    <row r="20" spans="1:9" ht="15">
      <c r="A20" s="78" t="s">
        <v>193</v>
      </c>
      <c r="B20" s="14">
        <v>138424</v>
      </c>
      <c r="C20" s="14">
        <v>13882</v>
      </c>
      <c r="D20" s="14">
        <v>2446</v>
      </c>
      <c r="E20" s="14">
        <v>122096</v>
      </c>
      <c r="F20" s="385">
        <f t="shared" si="0"/>
        <v>11.79564237415477</v>
      </c>
      <c r="G20" s="385">
        <f t="shared" si="1"/>
        <v>10.028607755880483</v>
      </c>
      <c r="H20" s="385">
        <f t="shared" si="2"/>
        <v>14.980401763841254</v>
      </c>
      <c r="I20" s="301"/>
    </row>
    <row r="21" spans="1:8" ht="15">
      <c r="A21" s="78" t="s">
        <v>194</v>
      </c>
      <c r="B21" s="14">
        <v>66193</v>
      </c>
      <c r="C21" s="14">
        <v>8661</v>
      </c>
      <c r="D21" s="14">
        <v>2687</v>
      </c>
      <c r="E21" s="14">
        <v>54845</v>
      </c>
      <c r="F21" s="385">
        <f t="shared" si="0"/>
        <v>17.14380674693699</v>
      </c>
      <c r="G21" s="385">
        <f t="shared" si="1"/>
        <v>13.084465124711071</v>
      </c>
      <c r="H21" s="385">
        <f t="shared" si="2"/>
        <v>23.678181177299965</v>
      </c>
    </row>
    <row r="22" spans="1:8" ht="15">
      <c r="A22" s="78" t="s">
        <v>195</v>
      </c>
      <c r="B22" s="14">
        <v>54764</v>
      </c>
      <c r="C22" s="14">
        <v>3291</v>
      </c>
      <c r="D22" s="14">
        <v>654</v>
      </c>
      <c r="E22" s="14">
        <v>50819</v>
      </c>
      <c r="F22" s="385">
        <f t="shared" si="0"/>
        <v>7.203637426046308</v>
      </c>
      <c r="G22" s="385">
        <f t="shared" si="1"/>
        <v>6.0094222481922435</v>
      </c>
      <c r="H22" s="385">
        <f t="shared" si="2"/>
        <v>16.577946768060837</v>
      </c>
    </row>
    <row r="23" spans="1:8" ht="15">
      <c r="A23" s="78" t="s">
        <v>196</v>
      </c>
      <c r="B23" s="14">
        <v>23620</v>
      </c>
      <c r="C23" s="14">
        <v>4137</v>
      </c>
      <c r="D23" s="14">
        <v>212</v>
      </c>
      <c r="E23" s="14">
        <v>19271</v>
      </c>
      <c r="F23" s="385">
        <f t="shared" si="0"/>
        <v>18.412362404741746</v>
      </c>
      <c r="G23" s="385">
        <f t="shared" si="1"/>
        <v>17.51481795088908</v>
      </c>
      <c r="H23" s="385">
        <f t="shared" si="2"/>
        <v>4.8746838353644515</v>
      </c>
    </row>
    <row r="24" spans="1:8" ht="15">
      <c r="A24" s="36"/>
      <c r="B24" s="36"/>
      <c r="C24" s="36"/>
      <c r="D24" s="36"/>
      <c r="E24" s="36"/>
      <c r="F24" s="36"/>
      <c r="G24" s="36"/>
      <c r="H24" s="36"/>
    </row>
    <row r="25" spans="1:8" ht="15">
      <c r="A25" s="83" t="s">
        <v>205</v>
      </c>
      <c r="B25" s="83"/>
      <c r="C25" s="83"/>
      <c r="D25" s="83"/>
      <c r="E25" s="83"/>
      <c r="F25" s="83"/>
      <c r="G25" s="83"/>
      <c r="H25" s="83"/>
    </row>
    <row r="26" spans="1:8" ht="6.75" customHeight="1">
      <c r="A26" s="2"/>
      <c r="B26" s="2"/>
      <c r="C26" s="2"/>
      <c r="D26" s="2"/>
      <c r="E26" s="232"/>
      <c r="F26" s="2"/>
      <c r="G26" s="2"/>
      <c r="H26" s="2"/>
    </row>
    <row r="30" spans="3:5" ht="15">
      <c r="C30" s="124"/>
      <c r="D30" s="124"/>
      <c r="E30" s="124"/>
    </row>
    <row r="31" spans="3:5" ht="15">
      <c r="C31" s="124"/>
      <c r="D31" s="124"/>
      <c r="E31" s="124"/>
    </row>
    <row r="32" spans="3:5" ht="15">
      <c r="C32" s="124"/>
      <c r="D32" s="124"/>
      <c r="E32" s="124"/>
    </row>
    <row r="33" spans="3:5" ht="15">
      <c r="C33" s="124"/>
      <c r="D33" s="124"/>
      <c r="E33" s="124"/>
    </row>
    <row r="34" spans="3:5" ht="15">
      <c r="C34" s="124"/>
      <c r="D34" s="124"/>
      <c r="E34" s="124"/>
    </row>
    <row r="35" spans="3:5" ht="15">
      <c r="C35" s="124"/>
      <c r="D35" s="124"/>
      <c r="E35" s="124"/>
    </row>
    <row r="36" spans="3:5" ht="15">
      <c r="C36" s="124"/>
      <c r="D36" s="124"/>
      <c r="E36" s="124"/>
    </row>
    <row r="37" spans="2:4" ht="15">
      <c r="B37" s="75"/>
      <c r="C37" s="75"/>
      <c r="D37" s="75"/>
    </row>
    <row r="38" spans="2:4" ht="15">
      <c r="B38" s="75"/>
      <c r="C38" s="75"/>
      <c r="D38" s="75"/>
    </row>
    <row r="39" spans="3:4" ht="15">
      <c r="C39" s="75"/>
      <c r="D39" s="75"/>
    </row>
    <row r="42" ht="15">
      <c r="D42" s="75"/>
    </row>
  </sheetData>
  <sheetProtection/>
  <mergeCells count="2">
    <mergeCell ref="A1:H1"/>
    <mergeCell ref="A13:H13"/>
  </mergeCells>
  <printOptions/>
  <pageMargins left="0.7" right="0.7" top="0.75" bottom="0.75" header="0.3" footer="0.3"/>
  <pageSetup horizontalDpi="600" verticalDpi="60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70C0"/>
  </sheetPr>
  <dimension ref="A2:I67"/>
  <sheetViews>
    <sheetView zoomScalePageLayoutView="0" workbookViewId="0" topLeftCell="A34">
      <selection activeCell="L9" sqref="L9"/>
    </sheetView>
  </sheetViews>
  <sheetFormatPr defaultColWidth="9.140625" defaultRowHeight="15"/>
  <cols>
    <col min="1" max="1" width="25.8515625" style="0" customWidth="1"/>
    <col min="2" max="2" width="12.00390625" style="0" customWidth="1"/>
    <col min="3" max="3" width="13.57421875" style="0" customWidth="1"/>
    <col min="4" max="4" width="13.7109375" style="0" customWidth="1"/>
    <col min="5" max="5" width="14.140625" style="0" customWidth="1"/>
    <col min="6" max="6" width="12.7109375" style="0" customWidth="1"/>
  </cols>
  <sheetData>
    <row r="2" ht="15">
      <c r="A2" s="22" t="s">
        <v>505</v>
      </c>
    </row>
    <row r="4" spans="1:9" ht="40.5" customHeight="1">
      <c r="A4" s="235" t="s">
        <v>495</v>
      </c>
      <c r="B4" s="236" t="s">
        <v>496</v>
      </c>
      <c r="C4" s="235" t="s">
        <v>497</v>
      </c>
      <c r="D4" s="235" t="s">
        <v>498</v>
      </c>
      <c r="E4" s="235" t="s">
        <v>499</v>
      </c>
      <c r="F4" s="239" t="s">
        <v>504</v>
      </c>
      <c r="G4" s="37"/>
      <c r="I4" s="75"/>
    </row>
    <row r="5" spans="1:9" ht="15">
      <c r="A5" s="236" t="s">
        <v>494</v>
      </c>
      <c r="B5" s="399">
        <v>52.9</v>
      </c>
      <c r="C5" s="399">
        <v>43.4</v>
      </c>
      <c r="D5" s="399">
        <v>17.8</v>
      </c>
      <c r="E5" s="399">
        <v>58</v>
      </c>
      <c r="F5" s="238">
        <v>6812977</v>
      </c>
      <c r="I5" s="75"/>
    </row>
    <row r="6" spans="1:9" ht="15">
      <c r="A6" s="237" t="s">
        <v>500</v>
      </c>
      <c r="B6" s="398">
        <v>50.1</v>
      </c>
      <c r="C6" s="237">
        <v>41.8</v>
      </c>
      <c r="D6" s="237">
        <v>16.6</v>
      </c>
      <c r="E6" s="334">
        <v>63</v>
      </c>
      <c r="F6" s="238">
        <v>3257643</v>
      </c>
      <c r="I6" s="75"/>
    </row>
    <row r="7" spans="1:9" ht="15">
      <c r="A7" s="237" t="s">
        <v>492</v>
      </c>
      <c r="B7" s="237">
        <v>52.3</v>
      </c>
      <c r="C7" s="237">
        <v>42.2</v>
      </c>
      <c r="D7" s="237">
        <v>19.4</v>
      </c>
      <c r="E7" s="334">
        <v>54.9</v>
      </c>
      <c r="F7" s="238">
        <v>2947782</v>
      </c>
      <c r="I7" s="75"/>
    </row>
    <row r="8" spans="1:6" ht="15">
      <c r="A8" s="237" t="s">
        <v>493</v>
      </c>
      <c r="B8" s="237">
        <v>70.6</v>
      </c>
      <c r="C8" s="237">
        <v>58.7</v>
      </c>
      <c r="D8" s="237">
        <v>16.8</v>
      </c>
      <c r="E8" s="334">
        <v>49</v>
      </c>
      <c r="F8" s="238">
        <v>607552</v>
      </c>
    </row>
    <row r="9" spans="1:6" ht="15">
      <c r="A9" s="135"/>
      <c r="B9" s="37"/>
      <c r="C9" s="37"/>
      <c r="D9" s="37"/>
      <c r="E9" s="136"/>
      <c r="F9" s="136"/>
    </row>
    <row r="10" spans="1:6" ht="15">
      <c r="A10" s="236" t="s">
        <v>52</v>
      </c>
      <c r="B10" s="237">
        <v>65.8</v>
      </c>
      <c r="C10" s="237">
        <v>53.6</v>
      </c>
      <c r="D10" s="237">
        <v>18.5</v>
      </c>
      <c r="E10" s="237">
        <v>41.4</v>
      </c>
      <c r="F10" s="238">
        <v>1520102</v>
      </c>
    </row>
    <row r="11" spans="1:6" ht="15">
      <c r="A11" s="237" t="s">
        <v>491</v>
      </c>
      <c r="B11" s="237">
        <v>63.6</v>
      </c>
      <c r="C11" s="237">
        <v>53.5</v>
      </c>
      <c r="D11" s="237">
        <v>15.9</v>
      </c>
      <c r="E11" s="237">
        <v>46.5</v>
      </c>
      <c r="F11" s="238">
        <v>345421</v>
      </c>
    </row>
    <row r="12" spans="1:6" ht="15">
      <c r="A12" s="237" t="s">
        <v>492</v>
      </c>
      <c r="B12" s="237">
        <v>63.6</v>
      </c>
      <c r="C12" s="237">
        <v>51.1</v>
      </c>
      <c r="D12" s="237">
        <v>19.7</v>
      </c>
      <c r="E12" s="237">
        <v>39.9</v>
      </c>
      <c r="F12" s="238">
        <v>956347</v>
      </c>
    </row>
    <row r="13" spans="1:9" ht="15">
      <c r="A13" s="237" t="s">
        <v>493</v>
      </c>
      <c r="B13" s="237">
        <v>78.6</v>
      </c>
      <c r="C13" s="237">
        <v>64.5</v>
      </c>
      <c r="D13" s="237">
        <v>17.8</v>
      </c>
      <c r="E13" s="237">
        <v>39.7</v>
      </c>
      <c r="F13" s="238">
        <v>218334</v>
      </c>
      <c r="I13" s="75"/>
    </row>
    <row r="14" spans="1:9" ht="15">
      <c r="A14" s="135"/>
      <c r="B14" s="37"/>
      <c r="C14" s="37"/>
      <c r="D14" s="37"/>
      <c r="E14" s="136"/>
      <c r="F14" s="136"/>
      <c r="I14" s="75"/>
    </row>
    <row r="15" spans="1:9" ht="15">
      <c r="A15" s="236" t="s">
        <v>51</v>
      </c>
      <c r="B15" s="237">
        <v>49.1</v>
      </c>
      <c r="C15" s="237">
        <v>40.5</v>
      </c>
      <c r="D15" s="237">
        <v>17.5</v>
      </c>
      <c r="E15" s="237">
        <v>63.3</v>
      </c>
      <c r="F15" s="238">
        <v>5292875</v>
      </c>
      <c r="I15" s="75"/>
    </row>
    <row r="16" spans="1:9" ht="15">
      <c r="A16" s="237" t="s">
        <v>491</v>
      </c>
      <c r="B16" s="237">
        <v>48.5</v>
      </c>
      <c r="C16" s="237">
        <v>40.4</v>
      </c>
      <c r="D16" s="237">
        <v>16.7</v>
      </c>
      <c r="E16" s="237">
        <v>65.2</v>
      </c>
      <c r="F16" s="238">
        <v>2912222</v>
      </c>
      <c r="I16" s="75"/>
    </row>
    <row r="17" spans="1:6" ht="15">
      <c r="A17" s="237" t="s">
        <v>492</v>
      </c>
      <c r="B17" s="237">
        <v>46.8</v>
      </c>
      <c r="C17" s="237">
        <v>37.9</v>
      </c>
      <c r="D17" s="237">
        <v>19.2</v>
      </c>
      <c r="E17" s="237">
        <v>62.6</v>
      </c>
      <c r="F17" s="238">
        <v>1991435</v>
      </c>
    </row>
    <row r="18" spans="1:6" ht="15">
      <c r="A18" s="237" t="s">
        <v>493</v>
      </c>
      <c r="B18" s="237">
        <v>66.1</v>
      </c>
      <c r="C18" s="237">
        <v>55.4</v>
      </c>
      <c r="D18" s="237">
        <v>16.1</v>
      </c>
      <c r="E18" s="237">
        <v>54.4</v>
      </c>
      <c r="F18" s="238">
        <v>389218</v>
      </c>
    </row>
    <row r="19" spans="1:6" ht="15">
      <c r="A19" s="135"/>
      <c r="B19" s="37"/>
      <c r="C19" s="37"/>
      <c r="D19" s="37"/>
      <c r="E19" s="136"/>
      <c r="F19" s="136"/>
    </row>
    <row r="20" spans="1:6" ht="15">
      <c r="A20" s="236" t="s">
        <v>49</v>
      </c>
      <c r="B20" s="237">
        <v>62.5</v>
      </c>
      <c r="C20" s="237">
        <v>53</v>
      </c>
      <c r="D20" s="237">
        <v>15.2</v>
      </c>
      <c r="E20" s="237">
        <v>49.9</v>
      </c>
      <c r="F20" s="238">
        <v>3188634</v>
      </c>
    </row>
    <row r="21" spans="1:6" ht="15">
      <c r="A21" s="237" t="s">
        <v>491</v>
      </c>
      <c r="B21" s="237">
        <v>60.5</v>
      </c>
      <c r="C21" s="237">
        <v>52</v>
      </c>
      <c r="D21" s="237">
        <v>14.2</v>
      </c>
      <c r="E21" s="237">
        <v>55.6</v>
      </c>
      <c r="F21" s="238">
        <v>1429404</v>
      </c>
    </row>
    <row r="22" spans="1:9" ht="15">
      <c r="A22" s="237" t="s">
        <v>492</v>
      </c>
      <c r="B22" s="237">
        <v>59.8</v>
      </c>
      <c r="C22" s="237">
        <v>50.1</v>
      </c>
      <c r="D22" s="237">
        <v>16.2</v>
      </c>
      <c r="E22" s="237">
        <v>46.8</v>
      </c>
      <c r="F22" s="238">
        <v>1426007</v>
      </c>
      <c r="I22" s="75"/>
    </row>
    <row r="23" spans="1:9" ht="15">
      <c r="A23" s="237" t="s">
        <v>493</v>
      </c>
      <c r="B23" s="237">
        <v>82.5</v>
      </c>
      <c r="C23" s="237">
        <v>69.8</v>
      </c>
      <c r="D23" s="237">
        <v>15.3</v>
      </c>
      <c r="E23" s="237">
        <v>40</v>
      </c>
      <c r="F23" s="238">
        <v>333223</v>
      </c>
      <c r="I23" s="75"/>
    </row>
    <row r="24" spans="1:9" ht="15">
      <c r="A24" s="135"/>
      <c r="B24" s="37"/>
      <c r="C24" s="37"/>
      <c r="D24" s="37"/>
      <c r="E24" s="136"/>
      <c r="F24" s="136"/>
      <c r="I24" s="75"/>
    </row>
    <row r="25" spans="1:9" ht="15">
      <c r="A25" s="236" t="s">
        <v>50</v>
      </c>
      <c r="B25" s="237">
        <v>44.4</v>
      </c>
      <c r="C25" s="237">
        <v>35</v>
      </c>
      <c r="D25" s="237">
        <v>21</v>
      </c>
      <c r="E25" s="237">
        <v>66</v>
      </c>
      <c r="F25" s="238">
        <v>3624343</v>
      </c>
      <c r="I25" s="75"/>
    </row>
    <row r="26" spans="1:6" ht="15">
      <c r="A26" s="237" t="s">
        <v>491</v>
      </c>
      <c r="B26" s="237">
        <v>41.9</v>
      </c>
      <c r="C26" s="237">
        <v>33.8</v>
      </c>
      <c r="D26" s="237">
        <v>19.2</v>
      </c>
      <c r="E26" s="237">
        <v>69.7</v>
      </c>
      <c r="F26" s="238">
        <v>1828239</v>
      </c>
    </row>
    <row r="27" spans="1:8" ht="15">
      <c r="A27" s="237" t="s">
        <v>492</v>
      </c>
      <c r="B27" s="237">
        <v>45.2</v>
      </c>
      <c r="C27" s="237">
        <v>34.7</v>
      </c>
      <c r="D27" s="237">
        <v>23.3</v>
      </c>
      <c r="E27" s="237">
        <v>62.8</v>
      </c>
      <c r="F27" s="238">
        <v>1521775</v>
      </c>
      <c r="H27" s="75"/>
    </row>
    <row r="28" spans="1:8" ht="15">
      <c r="A28" s="237" t="s">
        <v>493</v>
      </c>
      <c r="B28" s="237">
        <v>56.1</v>
      </c>
      <c r="C28" s="237">
        <v>45.2</v>
      </c>
      <c r="D28" s="237">
        <v>19.4</v>
      </c>
      <c r="E28" s="237">
        <v>61.1</v>
      </c>
      <c r="F28" s="238">
        <v>274329</v>
      </c>
      <c r="H28" s="75"/>
    </row>
    <row r="29" ht="15">
      <c r="H29" s="75"/>
    </row>
    <row r="30" ht="15">
      <c r="H30" s="75"/>
    </row>
    <row r="32" ht="15">
      <c r="A32" s="22" t="s">
        <v>503</v>
      </c>
    </row>
    <row r="33" ht="15">
      <c r="A33" s="22"/>
    </row>
    <row r="34" spans="1:6" ht="15">
      <c r="A34" s="236" t="s">
        <v>494</v>
      </c>
      <c r="B34" s="236">
        <v>70.6</v>
      </c>
      <c r="C34" s="236">
        <v>58.7</v>
      </c>
      <c r="D34" s="236">
        <v>16.8</v>
      </c>
      <c r="E34" s="236">
        <v>49</v>
      </c>
      <c r="F34" s="238">
        <v>607552</v>
      </c>
    </row>
    <row r="35" spans="1:6" ht="15">
      <c r="A35" s="237" t="s">
        <v>129</v>
      </c>
      <c r="B35" s="237">
        <v>66.5</v>
      </c>
      <c r="C35" s="237">
        <v>56.6</v>
      </c>
      <c r="D35" s="237">
        <v>14.8</v>
      </c>
      <c r="E35" s="237">
        <v>51.1</v>
      </c>
      <c r="F35" s="238">
        <v>126248</v>
      </c>
    </row>
    <row r="36" spans="1:6" ht="15">
      <c r="A36" s="237" t="s">
        <v>81</v>
      </c>
      <c r="B36" s="237">
        <v>69.1</v>
      </c>
      <c r="C36" s="237">
        <v>59.9</v>
      </c>
      <c r="D36" s="237">
        <v>13.3</v>
      </c>
      <c r="E36" s="237">
        <v>49.4</v>
      </c>
      <c r="F36" s="238">
        <v>297318</v>
      </c>
    </row>
    <row r="37" spans="1:6" ht="15">
      <c r="A37" s="237" t="s">
        <v>370</v>
      </c>
      <c r="B37" s="237">
        <v>69.6</v>
      </c>
      <c r="C37" s="237">
        <v>55.6</v>
      </c>
      <c r="D37" s="237">
        <v>20.1</v>
      </c>
      <c r="E37" s="237">
        <v>50.1</v>
      </c>
      <c r="F37" s="238">
        <v>85365</v>
      </c>
    </row>
    <row r="38" spans="1:6" ht="15">
      <c r="A38" s="237" t="s">
        <v>82</v>
      </c>
      <c r="B38" s="237">
        <v>80.9</v>
      </c>
      <c r="C38" s="237">
        <v>59.6</v>
      </c>
      <c r="D38" s="237">
        <v>26.3</v>
      </c>
      <c r="E38" s="237">
        <v>46.6</v>
      </c>
      <c r="F38" s="238">
        <v>82495</v>
      </c>
    </row>
    <row r="39" spans="1:6" ht="15">
      <c r="A39" s="237" t="s">
        <v>371</v>
      </c>
      <c r="B39" s="237">
        <v>82.8</v>
      </c>
      <c r="C39" s="237">
        <v>64.9</v>
      </c>
      <c r="D39" s="237">
        <v>21.6</v>
      </c>
      <c r="E39" s="237">
        <v>32.3</v>
      </c>
      <c r="F39" s="238">
        <v>16126</v>
      </c>
    </row>
    <row r="40" spans="1:6" ht="15">
      <c r="A40" s="135"/>
      <c r="B40" s="37"/>
      <c r="C40" s="37"/>
      <c r="D40" s="37"/>
      <c r="E40" s="37"/>
      <c r="F40" s="136"/>
    </row>
    <row r="41" spans="1:6" ht="15">
      <c r="A41" s="236" t="s">
        <v>501</v>
      </c>
      <c r="B41" s="237">
        <v>78.6</v>
      </c>
      <c r="C41" s="237">
        <v>64.5</v>
      </c>
      <c r="D41" s="237">
        <v>17.8</v>
      </c>
      <c r="E41" s="237">
        <v>39.7</v>
      </c>
      <c r="F41" s="238">
        <v>218334</v>
      </c>
    </row>
    <row r="42" spans="1:6" ht="15">
      <c r="A42" s="237" t="s">
        <v>129</v>
      </c>
      <c r="B42" s="237">
        <v>72.7</v>
      </c>
      <c r="C42" s="237">
        <v>63.2</v>
      </c>
      <c r="D42" s="237">
        <v>13.1</v>
      </c>
      <c r="E42" s="237">
        <v>44</v>
      </c>
      <c r="F42" s="238">
        <v>126248</v>
      </c>
    </row>
    <row r="43" spans="1:6" ht="15">
      <c r="A43" s="237" t="s">
        <v>81</v>
      </c>
      <c r="B43" s="237">
        <v>78.2</v>
      </c>
      <c r="C43" s="237">
        <v>68.1</v>
      </c>
      <c r="D43" s="237">
        <v>13</v>
      </c>
      <c r="E43" s="237">
        <v>36.1</v>
      </c>
      <c r="F43" s="238">
        <v>297318</v>
      </c>
    </row>
    <row r="44" spans="1:6" ht="15">
      <c r="A44" s="237" t="s">
        <v>370</v>
      </c>
      <c r="B44" s="237">
        <v>76.7</v>
      </c>
      <c r="C44" s="237">
        <v>63.3</v>
      </c>
      <c r="D44" s="237">
        <v>17.4</v>
      </c>
      <c r="E44" s="237">
        <v>40</v>
      </c>
      <c r="F44" s="238">
        <v>85365</v>
      </c>
    </row>
    <row r="45" spans="1:6" ht="15">
      <c r="A45" s="237" t="s">
        <v>82</v>
      </c>
      <c r="B45" s="237">
        <v>82.2</v>
      </c>
      <c r="C45" s="237">
        <v>58.8</v>
      </c>
      <c r="D45" s="237">
        <v>28.5</v>
      </c>
      <c r="E45" s="237">
        <v>45.2</v>
      </c>
      <c r="F45" s="238">
        <v>82495</v>
      </c>
    </row>
    <row r="46" spans="1:6" ht="15">
      <c r="A46" s="237" t="s">
        <v>371</v>
      </c>
      <c r="B46" s="237">
        <v>85.4</v>
      </c>
      <c r="C46" s="237">
        <v>67.1</v>
      </c>
      <c r="D46" s="237">
        <v>21.5</v>
      </c>
      <c r="E46" s="237">
        <v>34.7</v>
      </c>
      <c r="F46" s="238">
        <v>16126</v>
      </c>
    </row>
    <row r="47" spans="1:6" ht="15">
      <c r="A47" s="135"/>
      <c r="C47" s="37"/>
      <c r="D47" s="37"/>
      <c r="E47" s="37"/>
      <c r="F47" s="136"/>
    </row>
    <row r="48" spans="1:6" ht="15">
      <c r="A48" s="236" t="s">
        <v>415</v>
      </c>
      <c r="B48" s="237">
        <v>66.1</v>
      </c>
      <c r="C48" s="237">
        <v>55.4</v>
      </c>
      <c r="D48" s="237">
        <v>16.1</v>
      </c>
      <c r="E48" s="237">
        <v>54.4</v>
      </c>
      <c r="F48" s="238">
        <v>389218</v>
      </c>
    </row>
    <row r="49" spans="1:6" ht="15">
      <c r="A49" s="237" t="s">
        <v>129</v>
      </c>
      <c r="B49" s="237">
        <v>64.8</v>
      </c>
      <c r="C49" s="237">
        <v>54.8</v>
      </c>
      <c r="D49" s="237">
        <v>15.4</v>
      </c>
      <c r="E49" s="237">
        <v>53.3</v>
      </c>
      <c r="F49" s="238">
        <v>99278</v>
      </c>
    </row>
    <row r="50" spans="1:6" ht="15">
      <c r="A50" s="237" t="s">
        <v>81</v>
      </c>
      <c r="B50" s="237">
        <v>64.9</v>
      </c>
      <c r="C50" s="237">
        <v>56.2</v>
      </c>
      <c r="D50" s="237">
        <v>13.4</v>
      </c>
      <c r="E50" s="237">
        <v>55.4</v>
      </c>
      <c r="F50" s="238">
        <v>204962</v>
      </c>
    </row>
    <row r="51" spans="1:6" ht="15">
      <c r="A51" s="237" t="s">
        <v>370</v>
      </c>
      <c r="B51" s="237">
        <v>63.7</v>
      </c>
      <c r="C51" s="237">
        <v>49.2</v>
      </c>
      <c r="D51" s="237">
        <v>22.8</v>
      </c>
      <c r="E51" s="237">
        <v>58.4</v>
      </c>
      <c r="F51" s="238">
        <v>46772</v>
      </c>
    </row>
    <row r="52" spans="1:6" ht="15">
      <c r="A52" s="237" t="s">
        <v>82</v>
      </c>
      <c r="B52" s="237">
        <v>79.2</v>
      </c>
      <c r="C52" s="237">
        <v>60.8</v>
      </c>
      <c r="D52" s="237">
        <v>23.2</v>
      </c>
      <c r="E52" s="237">
        <v>48.6</v>
      </c>
      <c r="F52" s="238">
        <v>34510</v>
      </c>
    </row>
    <row r="53" spans="1:6" ht="15">
      <c r="A53" s="237" t="s">
        <v>371</v>
      </c>
      <c r="B53" s="237">
        <v>74.1</v>
      </c>
      <c r="C53" s="237">
        <v>57.8</v>
      </c>
      <c r="D53" s="237">
        <v>22</v>
      </c>
      <c r="E53" s="237">
        <v>22</v>
      </c>
      <c r="F53" s="238">
        <v>3695</v>
      </c>
    </row>
    <row r="54" spans="1:6" ht="15">
      <c r="A54" s="135"/>
      <c r="C54" s="37"/>
      <c r="D54" s="37"/>
      <c r="E54" s="37"/>
      <c r="F54" s="136"/>
    </row>
    <row r="55" spans="1:6" ht="15">
      <c r="A55" s="236" t="s">
        <v>49</v>
      </c>
      <c r="B55" s="237">
        <v>82.5</v>
      </c>
      <c r="C55" s="237">
        <v>69.8</v>
      </c>
      <c r="D55" s="237">
        <v>15.3</v>
      </c>
      <c r="E55" s="237">
        <v>40</v>
      </c>
      <c r="F55" s="400">
        <v>333223</v>
      </c>
    </row>
    <row r="56" spans="1:6" ht="15">
      <c r="A56" s="237" t="s">
        <v>129</v>
      </c>
      <c r="B56" s="237">
        <v>77.1</v>
      </c>
      <c r="C56" s="237">
        <v>64.4</v>
      </c>
      <c r="D56" s="237">
        <v>11.7</v>
      </c>
      <c r="E56" s="237">
        <v>47.6</v>
      </c>
      <c r="F56" s="238">
        <v>72021</v>
      </c>
    </row>
    <row r="57" spans="1:6" ht="15">
      <c r="A57" s="237" t="s">
        <v>81</v>
      </c>
      <c r="B57" s="237">
        <v>82.4</v>
      </c>
      <c r="C57" s="237">
        <v>73.5</v>
      </c>
      <c r="D57" s="237">
        <v>16.9</v>
      </c>
      <c r="E57" s="237">
        <v>37.3</v>
      </c>
      <c r="F57" s="238">
        <v>149427</v>
      </c>
    </row>
    <row r="58" spans="1:6" ht="15">
      <c r="A58" s="237" t="s">
        <v>370</v>
      </c>
      <c r="B58" s="237">
        <v>87.6</v>
      </c>
      <c r="C58" s="237">
        <v>74.6</v>
      </c>
      <c r="D58" s="237">
        <v>28.4</v>
      </c>
      <c r="E58" s="237">
        <v>35.8</v>
      </c>
      <c r="F58" s="238">
        <v>41319</v>
      </c>
    </row>
    <row r="59" spans="1:6" ht="15">
      <c r="A59" s="237" t="s">
        <v>82</v>
      </c>
      <c r="B59" s="237">
        <v>84.7</v>
      </c>
      <c r="C59" s="237">
        <v>63.9</v>
      </c>
      <c r="D59" s="237">
        <v>31.4</v>
      </c>
      <c r="E59" s="237">
        <v>43.4</v>
      </c>
      <c r="F59" s="238">
        <v>58633</v>
      </c>
    </row>
    <row r="60" spans="1:6" ht="15">
      <c r="A60" s="237" t="s">
        <v>371</v>
      </c>
      <c r="B60" s="237">
        <v>87.7</v>
      </c>
      <c r="C60" s="237">
        <v>69.4</v>
      </c>
      <c r="D60" s="237">
        <v>24.2</v>
      </c>
      <c r="E60" s="237">
        <v>28.8</v>
      </c>
      <c r="F60" s="238">
        <v>11823</v>
      </c>
    </row>
    <row r="61" spans="1:6" ht="15">
      <c r="A61" s="135"/>
      <c r="C61" s="37"/>
      <c r="D61" s="37"/>
      <c r="E61" s="37"/>
      <c r="F61" s="136"/>
    </row>
    <row r="62" spans="1:6" ht="15">
      <c r="A62" s="236" t="s">
        <v>502</v>
      </c>
      <c r="B62" s="237">
        <v>56.1</v>
      </c>
      <c r="C62" s="237">
        <v>45.2</v>
      </c>
      <c r="D62" s="237">
        <v>19.4</v>
      </c>
      <c r="E62" s="237">
        <v>61.1</v>
      </c>
      <c r="F62" s="238">
        <v>274329</v>
      </c>
    </row>
    <row r="63" spans="1:6" ht="15">
      <c r="A63" s="237" t="s">
        <v>129</v>
      </c>
      <c r="B63" s="237">
        <v>52.3</v>
      </c>
      <c r="C63" s="237">
        <v>46.2</v>
      </c>
      <c r="D63" s="237">
        <v>11.7</v>
      </c>
      <c r="E63" s="237">
        <v>56.3</v>
      </c>
      <c r="F63" s="238">
        <v>54228</v>
      </c>
    </row>
    <row r="64" spans="1:6" ht="15">
      <c r="A64" s="237" t="s">
        <v>81</v>
      </c>
      <c r="B64" s="237">
        <v>55.6</v>
      </c>
      <c r="C64" s="237">
        <v>46.2</v>
      </c>
      <c r="D64" s="237">
        <v>16.9</v>
      </c>
      <c r="E64" s="237">
        <v>62.9</v>
      </c>
      <c r="F64" s="238">
        <v>147891</v>
      </c>
    </row>
    <row r="65" spans="1:6" ht="15">
      <c r="A65" s="237" t="s">
        <v>370</v>
      </c>
      <c r="B65" s="237">
        <v>52.7</v>
      </c>
      <c r="C65" s="237">
        <v>37.7</v>
      </c>
      <c r="D65" s="237">
        <v>28.4</v>
      </c>
      <c r="E65" s="237">
        <v>65.8</v>
      </c>
      <c r="F65" s="238">
        <v>44046</v>
      </c>
    </row>
    <row r="66" spans="1:6" ht="15">
      <c r="A66" s="237" t="s">
        <v>82</v>
      </c>
      <c r="B66" s="237">
        <v>71.6</v>
      </c>
      <c r="C66" s="237">
        <v>49.1</v>
      </c>
      <c r="D66" s="237">
        <v>31.4</v>
      </c>
      <c r="E66" s="237">
        <v>55.2</v>
      </c>
      <c r="F66" s="238">
        <v>23862</v>
      </c>
    </row>
    <row r="67" spans="1:6" ht="15">
      <c r="A67" s="237" t="s">
        <v>371</v>
      </c>
      <c r="B67" s="237">
        <v>69.5</v>
      </c>
      <c r="C67" s="237">
        <v>52.7</v>
      </c>
      <c r="D67" s="237">
        <v>24.2</v>
      </c>
      <c r="E67" s="237">
        <v>42.1</v>
      </c>
      <c r="F67" s="238">
        <v>4302</v>
      </c>
    </row>
  </sheetData>
  <sheetProtection/>
  <printOptions/>
  <pageMargins left="0.7" right="0.7" top="0.75" bottom="0.75" header="0.3" footer="0.3"/>
  <pageSetup horizontalDpi="600" verticalDpi="600" orientation="portrait" scale="97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J42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21.140625" style="0" customWidth="1"/>
    <col min="2" max="2" width="14.140625" style="0" customWidth="1"/>
    <col min="3" max="6" width="12.28125" style="0" customWidth="1"/>
    <col min="7" max="7" width="13.7109375" style="0" bestFit="1" customWidth="1"/>
    <col min="8" max="8" width="15.00390625" style="0" bestFit="1" customWidth="1"/>
    <col min="9" max="9" width="11.421875" style="0" customWidth="1"/>
  </cols>
  <sheetData>
    <row r="1" spans="1:8" s="1" customFormat="1" ht="15">
      <c r="A1" s="80" t="s">
        <v>665</v>
      </c>
      <c r="B1" s="23"/>
      <c r="C1" s="23"/>
      <c r="D1" s="23"/>
      <c r="E1" s="23"/>
      <c r="F1" s="23"/>
      <c r="G1" s="23"/>
      <c r="H1" s="23"/>
    </row>
    <row r="2" spans="1:8" s="1" customFormat="1" ht="15" customHeight="1">
      <c r="A2" s="412" t="s">
        <v>130</v>
      </c>
      <c r="B2" s="412" t="s">
        <v>9</v>
      </c>
      <c r="C2" s="412" t="s">
        <v>78</v>
      </c>
      <c r="D2" s="412"/>
      <c r="E2" s="412" t="s">
        <v>79</v>
      </c>
      <c r="F2" s="412"/>
      <c r="G2" s="414" t="s">
        <v>443</v>
      </c>
      <c r="H2" s="414" t="s">
        <v>442</v>
      </c>
    </row>
    <row r="3" spans="1:8" s="1" customFormat="1" ht="15">
      <c r="A3" s="412"/>
      <c r="B3" s="412"/>
      <c r="C3" s="140" t="s">
        <v>49</v>
      </c>
      <c r="D3" s="140" t="s">
        <v>50</v>
      </c>
      <c r="E3" s="140" t="s">
        <v>52</v>
      </c>
      <c r="F3" s="140" t="s">
        <v>51</v>
      </c>
      <c r="G3" s="414"/>
      <c r="H3" s="414"/>
    </row>
    <row r="4" spans="1:8" s="1" customFormat="1" ht="15" customHeight="1">
      <c r="A4" s="156" t="s">
        <v>9</v>
      </c>
      <c r="B4" s="246">
        <v>6812977</v>
      </c>
      <c r="C4" s="246">
        <v>3188634</v>
      </c>
      <c r="D4" s="246">
        <v>3624343</v>
      </c>
      <c r="E4" s="246">
        <f>SUM(E5:E6)</f>
        <v>1520102</v>
      </c>
      <c r="F4" s="246">
        <f>SUM(F5:F6)</f>
        <v>5292875</v>
      </c>
      <c r="G4" s="246">
        <f>SUM(G5:G6)</f>
        <v>3222606</v>
      </c>
      <c r="H4" s="246">
        <f>SUM(H5:H6)</f>
        <v>3590372</v>
      </c>
    </row>
    <row r="5" spans="1:8" s="1" customFormat="1" ht="15.75" customHeight="1">
      <c r="A5" s="157" t="s">
        <v>149</v>
      </c>
      <c r="B5" s="14">
        <v>878230</v>
      </c>
      <c r="C5" s="14">
        <v>476257</v>
      </c>
      <c r="D5" s="14">
        <v>401973</v>
      </c>
      <c r="E5" s="14">
        <v>272256</v>
      </c>
      <c r="F5" s="14">
        <v>605974</v>
      </c>
      <c r="G5" s="14">
        <v>143506</v>
      </c>
      <c r="H5" s="14">
        <v>734724</v>
      </c>
    </row>
    <row r="6" spans="1:8" s="1" customFormat="1" ht="15.75" customHeight="1">
      <c r="A6" s="157" t="s">
        <v>150</v>
      </c>
      <c r="B6" s="14">
        <v>5934747</v>
      </c>
      <c r="C6" s="14">
        <v>2712377</v>
      </c>
      <c r="D6" s="14">
        <v>3222370</v>
      </c>
      <c r="E6" s="14">
        <v>1247846</v>
      </c>
      <c r="F6" s="14">
        <v>4686901</v>
      </c>
      <c r="G6" s="14">
        <v>3079100</v>
      </c>
      <c r="H6" s="14">
        <v>2855648</v>
      </c>
    </row>
    <row r="7" spans="1:8" s="1" customFormat="1" ht="6.75" customHeight="1">
      <c r="A7" s="24"/>
      <c r="B7" s="24"/>
      <c r="C7" s="24"/>
      <c r="D7" s="24"/>
      <c r="E7" s="24"/>
      <c r="F7" s="24"/>
      <c r="G7" s="24"/>
      <c r="H7" s="24"/>
    </row>
    <row r="8" spans="1:8" s="1" customFormat="1" ht="15">
      <c r="A8" s="158" t="s">
        <v>666</v>
      </c>
      <c r="B8" s="8"/>
      <c r="C8" s="8"/>
      <c r="D8" s="8"/>
      <c r="E8" s="8"/>
      <c r="F8" s="8"/>
      <c r="G8" s="8"/>
      <c r="H8" s="8"/>
    </row>
    <row r="9" spans="1:10" s="1" customFormat="1" ht="16.5" customHeight="1">
      <c r="A9" s="159"/>
      <c r="B9" s="161"/>
      <c r="C9" s="417" t="s">
        <v>78</v>
      </c>
      <c r="D9" s="417"/>
      <c r="E9" s="417" t="s">
        <v>79</v>
      </c>
      <c r="F9" s="417"/>
      <c r="G9" s="140" t="s">
        <v>133</v>
      </c>
      <c r="H9" s="140" t="s">
        <v>136</v>
      </c>
      <c r="J9" s="42"/>
    </row>
    <row r="10" spans="1:8" s="1" customFormat="1" ht="16.5" customHeight="1">
      <c r="A10" s="160"/>
      <c r="B10" s="161"/>
      <c r="C10" s="161"/>
      <c r="D10" s="161"/>
      <c r="E10" s="161"/>
      <c r="F10" s="161"/>
      <c r="G10" s="140" t="s">
        <v>135</v>
      </c>
      <c r="H10" s="140" t="s">
        <v>137</v>
      </c>
    </row>
    <row r="11" spans="1:8" s="1" customFormat="1" ht="15">
      <c r="A11" s="160"/>
      <c r="B11" s="161" t="s">
        <v>9</v>
      </c>
      <c r="C11" s="161" t="s">
        <v>49</v>
      </c>
      <c r="D11" s="161" t="s">
        <v>50</v>
      </c>
      <c r="E11" s="162" t="s">
        <v>52</v>
      </c>
      <c r="F11" s="162" t="s">
        <v>51</v>
      </c>
      <c r="G11" s="140" t="s">
        <v>134</v>
      </c>
      <c r="H11" s="140" t="s">
        <v>134</v>
      </c>
    </row>
    <row r="12" spans="1:8" s="1" customFormat="1" ht="15">
      <c r="A12" s="19" t="s">
        <v>9</v>
      </c>
      <c r="B12" s="246">
        <v>6812977</v>
      </c>
      <c r="C12" s="246">
        <v>3188634</v>
      </c>
      <c r="D12" s="246">
        <v>3624343</v>
      </c>
      <c r="E12" s="246">
        <v>1520102</v>
      </c>
      <c r="F12" s="246">
        <v>5292875</v>
      </c>
      <c r="G12" s="246">
        <v>3222606</v>
      </c>
      <c r="H12" s="246">
        <v>3590371</v>
      </c>
    </row>
    <row r="13" s="1" customFormat="1" ht="15">
      <c r="A13" s="19"/>
    </row>
    <row r="14" spans="1:8" s="1" customFormat="1" ht="15">
      <c r="A14" s="147" t="s">
        <v>129</v>
      </c>
      <c r="B14" s="14">
        <v>3383891</v>
      </c>
      <c r="C14" s="14">
        <v>1501424</v>
      </c>
      <c r="D14" s="14">
        <v>1882467</v>
      </c>
      <c r="E14" s="14">
        <v>372392</v>
      </c>
      <c r="F14" s="14">
        <v>3011500</v>
      </c>
      <c r="G14" s="14">
        <v>1961204</v>
      </c>
      <c r="H14" s="14">
        <v>1422687</v>
      </c>
    </row>
    <row r="15" spans="1:8" s="1" customFormat="1" ht="15">
      <c r="A15" s="147" t="s">
        <v>81</v>
      </c>
      <c r="B15" s="14">
        <v>2036713</v>
      </c>
      <c r="C15" s="14">
        <v>978023</v>
      </c>
      <c r="D15" s="14">
        <v>1058690</v>
      </c>
      <c r="E15" s="14">
        <v>430818</v>
      </c>
      <c r="F15" s="14">
        <v>1605895</v>
      </c>
      <c r="G15" s="14">
        <v>1001671</v>
      </c>
      <c r="H15" s="14">
        <v>1035042</v>
      </c>
    </row>
    <row r="16" spans="1:8" s="1" customFormat="1" ht="15">
      <c r="A16" s="147" t="s">
        <v>370</v>
      </c>
      <c r="B16" s="14">
        <v>532640</v>
      </c>
      <c r="C16" s="14">
        <v>261976</v>
      </c>
      <c r="D16" s="14">
        <v>270665</v>
      </c>
      <c r="E16" s="14">
        <v>204564</v>
      </c>
      <c r="F16" s="14">
        <v>328077</v>
      </c>
      <c r="G16" s="14">
        <v>121211</v>
      </c>
      <c r="H16" s="14">
        <v>411429</v>
      </c>
    </row>
    <row r="17" spans="1:8" s="1" customFormat="1" ht="15" customHeight="1">
      <c r="A17" s="147" t="s">
        <v>82</v>
      </c>
      <c r="B17" s="14">
        <v>562661</v>
      </c>
      <c r="C17" s="14">
        <v>281652</v>
      </c>
      <c r="D17" s="14">
        <v>281009</v>
      </c>
      <c r="E17" s="14">
        <v>289166</v>
      </c>
      <c r="F17" s="14">
        <v>273495</v>
      </c>
      <c r="G17" s="14">
        <v>112188</v>
      </c>
      <c r="H17" s="14">
        <v>450473</v>
      </c>
    </row>
    <row r="18" spans="1:8" s="1" customFormat="1" ht="15" customHeight="1">
      <c r="A18" s="147" t="s">
        <v>371</v>
      </c>
      <c r="B18" s="14">
        <v>297072</v>
      </c>
      <c r="C18" s="14">
        <v>165559</v>
      </c>
      <c r="D18" s="14">
        <v>131513</v>
      </c>
      <c r="E18" s="14">
        <v>223163</v>
      </c>
      <c r="F18" s="14">
        <v>73909</v>
      </c>
      <c r="G18" s="14">
        <v>26332</v>
      </c>
      <c r="H18" s="14">
        <v>270740</v>
      </c>
    </row>
    <row r="19" spans="1:8" ht="6" customHeight="1">
      <c r="A19" s="77"/>
      <c r="B19" s="77"/>
      <c r="C19" s="77"/>
      <c r="D19" s="77"/>
      <c r="E19" s="77"/>
      <c r="F19" s="77"/>
      <c r="G19" s="77"/>
      <c r="H19" s="77"/>
    </row>
    <row r="20" spans="2:8" ht="15">
      <c r="B20" s="75"/>
      <c r="C20" s="75"/>
      <c r="D20" s="75"/>
      <c r="E20" s="75"/>
      <c r="G20" s="75"/>
      <c r="H20" s="75"/>
    </row>
    <row r="21" spans="2:9" ht="15">
      <c r="B21" s="75"/>
      <c r="C21" s="75"/>
      <c r="D21" s="75"/>
      <c r="E21" s="75"/>
      <c r="F21" s="75"/>
      <c r="G21" s="75"/>
      <c r="H21" s="75"/>
      <c r="I21" s="75"/>
    </row>
    <row r="22" spans="6:9" ht="15">
      <c r="F22" s="75"/>
      <c r="G22" s="75"/>
      <c r="H22" s="75"/>
      <c r="I22" s="75"/>
    </row>
    <row r="23" spans="5:9" ht="15">
      <c r="E23" s="75"/>
      <c r="F23" s="75"/>
      <c r="G23" s="75"/>
      <c r="H23" s="75"/>
      <c r="I23" s="75"/>
    </row>
    <row r="24" spans="2:9" ht="15">
      <c r="B24" s="75"/>
      <c r="C24" s="75"/>
      <c r="D24" s="75"/>
      <c r="E24" s="75"/>
      <c r="F24" s="75"/>
      <c r="G24" s="75"/>
      <c r="H24" s="75"/>
      <c r="I24" s="75"/>
    </row>
    <row r="25" spans="2:9" ht="15">
      <c r="B25" s="75"/>
      <c r="C25" s="75"/>
      <c r="D25" s="75"/>
      <c r="E25" s="75"/>
      <c r="F25" s="75"/>
      <c r="G25" s="75"/>
      <c r="H25" s="75"/>
      <c r="I25" s="75"/>
    </row>
    <row r="26" spans="2:9" ht="15">
      <c r="B26" s="75"/>
      <c r="C26" s="75"/>
      <c r="D26" s="75"/>
      <c r="I26" s="75"/>
    </row>
    <row r="27" spans="2:4" ht="15">
      <c r="B27" s="75"/>
      <c r="C27" s="75"/>
      <c r="D27" s="75"/>
    </row>
    <row r="28" spans="2:9" ht="15">
      <c r="B28" s="75"/>
      <c r="C28" s="75"/>
      <c r="D28" s="75"/>
      <c r="I28" s="75"/>
    </row>
    <row r="29" spans="2:4" ht="15">
      <c r="B29" s="75"/>
      <c r="C29" s="75"/>
      <c r="D29" s="75"/>
    </row>
    <row r="30" spans="2:4" ht="15">
      <c r="B30" s="75"/>
      <c r="C30" s="75"/>
      <c r="D30" s="75"/>
    </row>
    <row r="31" spans="2:4" ht="15">
      <c r="B31" s="75"/>
      <c r="C31" s="75"/>
      <c r="D31" s="75"/>
    </row>
    <row r="32" spans="2:4" ht="15">
      <c r="B32" s="75"/>
      <c r="C32" s="75"/>
      <c r="D32" s="75"/>
    </row>
    <row r="34" ht="15">
      <c r="D34" s="75"/>
    </row>
    <row r="35" ht="15">
      <c r="J35" s="75"/>
    </row>
    <row r="36" ht="15">
      <c r="J36" s="75"/>
    </row>
    <row r="37" ht="15">
      <c r="J37" s="75"/>
    </row>
    <row r="38" ht="15">
      <c r="J38" s="75"/>
    </row>
    <row r="39" ht="15">
      <c r="J39" s="75"/>
    </row>
    <row r="40" ht="15">
      <c r="J40" s="75"/>
    </row>
    <row r="42" ht="15">
      <c r="J42" s="75"/>
    </row>
  </sheetData>
  <sheetProtection/>
  <mergeCells count="8">
    <mergeCell ref="G2:G3"/>
    <mergeCell ref="H2:H3"/>
    <mergeCell ref="B2:B3"/>
    <mergeCell ref="A2:A3"/>
    <mergeCell ref="C9:D9"/>
    <mergeCell ref="E9:F9"/>
    <mergeCell ref="E2:F2"/>
    <mergeCell ref="C2:D2"/>
  </mergeCells>
  <printOptions/>
  <pageMargins left="0.7" right="0.7" top="0.75" bottom="0.75" header="0.3" footer="0.3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34"/>
  <sheetViews>
    <sheetView view="pageBreakPreview" zoomScaleSheetLayoutView="100" zoomScalePageLayoutView="0" workbookViewId="0" topLeftCell="A1">
      <selection activeCell="H9" sqref="H9"/>
    </sheetView>
  </sheetViews>
  <sheetFormatPr defaultColWidth="11.421875" defaultRowHeight="15"/>
  <cols>
    <col min="1" max="1" width="37.421875" style="1" customWidth="1"/>
    <col min="2" max="6" width="11.7109375" style="1" customWidth="1"/>
    <col min="7" max="7" width="13.7109375" style="1" customWidth="1"/>
    <col min="8" max="8" width="18.140625" style="1" customWidth="1"/>
    <col min="9" max="16384" width="11.421875" style="1" customWidth="1"/>
  </cols>
  <sheetData>
    <row r="1" spans="1:8" ht="15">
      <c r="A1" s="86" t="s">
        <v>667</v>
      </c>
      <c r="B1" s="8"/>
      <c r="C1" s="8"/>
      <c r="D1" s="8"/>
      <c r="E1" s="8"/>
      <c r="F1" s="8"/>
      <c r="G1" s="8"/>
      <c r="H1" s="8"/>
    </row>
    <row r="2" spans="1:8" ht="15" customHeight="1">
      <c r="A2" s="25"/>
      <c r="B2" s="32"/>
      <c r="C2" s="418" t="s">
        <v>78</v>
      </c>
      <c r="D2" s="418"/>
      <c r="E2" s="418" t="s">
        <v>79</v>
      </c>
      <c r="F2" s="418"/>
      <c r="G2" s="163" t="s">
        <v>133</v>
      </c>
      <c r="H2" s="163" t="s">
        <v>136</v>
      </c>
    </row>
    <row r="3" spans="1:8" ht="15">
      <c r="A3" s="25"/>
      <c r="B3" s="164"/>
      <c r="C3" s="164"/>
      <c r="D3" s="164"/>
      <c r="E3" s="164"/>
      <c r="F3" s="164"/>
      <c r="G3" s="163" t="s">
        <v>135</v>
      </c>
      <c r="H3" s="163" t="s">
        <v>137</v>
      </c>
    </row>
    <row r="4" spans="1:8" ht="14.25" customHeight="1">
      <c r="A4" s="25"/>
      <c r="B4" s="164" t="s">
        <v>9</v>
      </c>
      <c r="C4" s="164" t="s">
        <v>49</v>
      </c>
      <c r="D4" s="164" t="s">
        <v>50</v>
      </c>
      <c r="E4" s="165" t="s">
        <v>52</v>
      </c>
      <c r="F4" s="165" t="s">
        <v>51</v>
      </c>
      <c r="G4" s="163" t="s">
        <v>134</v>
      </c>
      <c r="H4" s="163" t="s">
        <v>134</v>
      </c>
    </row>
    <row r="5" spans="1:9" ht="18" customHeight="1">
      <c r="A5" s="18" t="s">
        <v>9</v>
      </c>
      <c r="B5" s="249">
        <v>6812977</v>
      </c>
      <c r="C5" s="249">
        <v>3188634</v>
      </c>
      <c r="D5" s="249">
        <v>3624343</v>
      </c>
      <c r="E5" s="249">
        <v>1520102</v>
      </c>
      <c r="F5" s="249">
        <v>5292875</v>
      </c>
      <c r="G5" s="249">
        <v>3222606</v>
      </c>
      <c r="H5" s="249">
        <v>3590371</v>
      </c>
      <c r="I5" s="320"/>
    </row>
    <row r="6" spans="1:8" s="214" customFormat="1" ht="11.25" customHeight="1">
      <c r="A6" s="18"/>
      <c r="B6" s="249"/>
      <c r="C6" s="249"/>
      <c r="D6" s="249"/>
      <c r="E6" s="249"/>
      <c r="F6" s="249"/>
      <c r="G6" s="249"/>
      <c r="H6" s="249"/>
    </row>
    <row r="7" spans="1:8" ht="15">
      <c r="A7" s="85" t="s">
        <v>206</v>
      </c>
      <c r="B7" s="249">
        <v>4650994</v>
      </c>
      <c r="C7" s="249">
        <v>2232405</v>
      </c>
      <c r="D7" s="249">
        <v>2418589</v>
      </c>
      <c r="E7" s="249">
        <v>789389</v>
      </c>
      <c r="F7" s="249">
        <v>3861605</v>
      </c>
      <c r="G7" s="249">
        <v>2449715</v>
      </c>
      <c r="H7" s="249">
        <v>2201279</v>
      </c>
    </row>
    <row r="8" spans="1:8" ht="15">
      <c r="A8" s="85" t="s">
        <v>3</v>
      </c>
      <c r="B8" s="249">
        <v>111177</v>
      </c>
      <c r="C8" s="249">
        <v>54776</v>
      </c>
      <c r="D8" s="249">
        <v>56401</v>
      </c>
      <c r="E8" s="249">
        <v>37241</v>
      </c>
      <c r="F8" s="249">
        <v>73936</v>
      </c>
      <c r="G8" s="249">
        <v>30759</v>
      </c>
      <c r="H8" s="249">
        <v>80418</v>
      </c>
    </row>
    <row r="9" spans="1:8" ht="15">
      <c r="A9" s="85" t="s">
        <v>217</v>
      </c>
      <c r="B9" s="249">
        <v>95819</v>
      </c>
      <c r="C9" s="249">
        <v>46108</v>
      </c>
      <c r="D9" s="249">
        <v>49711</v>
      </c>
      <c r="E9" s="249">
        <v>28522</v>
      </c>
      <c r="F9" s="249">
        <v>67297</v>
      </c>
      <c r="G9" s="249">
        <v>22792</v>
      </c>
      <c r="H9" s="249">
        <v>73027</v>
      </c>
    </row>
    <row r="10" spans="1:8" ht="15">
      <c r="A10" s="85" t="s">
        <v>216</v>
      </c>
      <c r="B10" s="249">
        <v>329410</v>
      </c>
      <c r="C10" s="249">
        <v>136040</v>
      </c>
      <c r="D10" s="249">
        <v>193371</v>
      </c>
      <c r="E10" s="249">
        <v>232465</v>
      </c>
      <c r="F10" s="249">
        <v>96945</v>
      </c>
      <c r="G10" s="249">
        <v>38476</v>
      </c>
      <c r="H10" s="249">
        <v>290934</v>
      </c>
    </row>
    <row r="11" spans="1:8" ht="15">
      <c r="A11" s="85" t="s">
        <v>218</v>
      </c>
      <c r="B11" s="249">
        <v>367220</v>
      </c>
      <c r="C11" s="249">
        <v>187064</v>
      </c>
      <c r="D11" s="249">
        <v>180156</v>
      </c>
      <c r="E11" s="249">
        <v>165005</v>
      </c>
      <c r="F11" s="249">
        <v>202214</v>
      </c>
      <c r="G11" s="249">
        <v>67273</v>
      </c>
      <c r="H11" s="249">
        <v>299947</v>
      </c>
    </row>
    <row r="12" spans="1:8" ht="27.75" customHeight="1">
      <c r="A12" s="85" t="s">
        <v>207</v>
      </c>
      <c r="B12" s="249">
        <v>142847</v>
      </c>
      <c r="C12" s="249">
        <v>120935</v>
      </c>
      <c r="D12" s="249">
        <v>21911</v>
      </c>
      <c r="E12" s="249">
        <v>88227</v>
      </c>
      <c r="F12" s="249">
        <v>54620</v>
      </c>
      <c r="G12" s="249">
        <v>16020</v>
      </c>
      <c r="H12" s="249">
        <v>126826</v>
      </c>
    </row>
    <row r="13" spans="1:8" ht="15">
      <c r="A13" s="85" t="s">
        <v>213</v>
      </c>
      <c r="B13" s="249">
        <v>42938</v>
      </c>
      <c r="C13" s="249">
        <v>28950</v>
      </c>
      <c r="D13" s="249">
        <v>13988</v>
      </c>
      <c r="E13" s="249">
        <v>21744</v>
      </c>
      <c r="F13" s="249">
        <v>21194</v>
      </c>
      <c r="G13" s="249">
        <v>7674</v>
      </c>
      <c r="H13" s="249">
        <v>35264</v>
      </c>
    </row>
    <row r="14" spans="1:8" ht="15">
      <c r="A14" s="85" t="s">
        <v>214</v>
      </c>
      <c r="B14" s="249">
        <v>62240</v>
      </c>
      <c r="C14" s="249">
        <v>26369</v>
      </c>
      <c r="D14" s="249">
        <v>35871</v>
      </c>
      <c r="E14" s="249">
        <v>37805</v>
      </c>
      <c r="F14" s="249">
        <v>24434</v>
      </c>
      <c r="G14" s="249">
        <v>5745</v>
      </c>
      <c r="H14" s="249">
        <v>56495</v>
      </c>
    </row>
    <row r="15" spans="1:8" ht="15">
      <c r="A15" s="85" t="s">
        <v>215</v>
      </c>
      <c r="B15" s="249">
        <v>38338</v>
      </c>
      <c r="C15" s="249">
        <v>14367</v>
      </c>
      <c r="D15" s="249">
        <v>23971</v>
      </c>
      <c r="E15" s="249">
        <v>30303</v>
      </c>
      <c r="F15" s="249">
        <v>8035</v>
      </c>
      <c r="G15" s="249">
        <v>1257</v>
      </c>
      <c r="H15" s="249">
        <v>37081</v>
      </c>
    </row>
    <row r="16" spans="1:8" ht="15">
      <c r="A16" s="85" t="s">
        <v>208</v>
      </c>
      <c r="B16" s="249">
        <v>971996</v>
      </c>
      <c r="C16" s="249">
        <v>341620</v>
      </c>
      <c r="D16" s="249">
        <v>630376</v>
      </c>
      <c r="E16" s="249">
        <v>89401</v>
      </c>
      <c r="F16" s="249">
        <v>882595</v>
      </c>
      <c r="G16" s="249">
        <v>582896</v>
      </c>
      <c r="H16" s="249">
        <v>389099</v>
      </c>
    </row>
    <row r="17" s="32" customFormat="1" ht="7.5" customHeight="1"/>
    <row r="19" ht="15">
      <c r="B19" s="320"/>
    </row>
    <row r="21" spans="2:9" ht="15">
      <c r="B21" s="125"/>
      <c r="C21" s="125"/>
      <c r="D21" s="125"/>
      <c r="E21" s="125"/>
      <c r="F21" s="125"/>
      <c r="G21" s="125"/>
      <c r="H21" s="125"/>
      <c r="I21" s="125"/>
    </row>
    <row r="22" spans="2:11" ht="15">
      <c r="B22" s="125"/>
      <c r="C22" s="125"/>
      <c r="D22" s="125"/>
      <c r="E22" s="125"/>
      <c r="F22" s="125"/>
      <c r="G22" s="125"/>
      <c r="H22" s="125"/>
      <c r="I22" s="125"/>
      <c r="K22" s="125"/>
    </row>
    <row r="23" spans="2:11" ht="15">
      <c r="B23" s="125"/>
      <c r="C23" s="125"/>
      <c r="D23" s="125"/>
      <c r="F23" s="125"/>
      <c r="G23" s="125"/>
      <c r="H23" s="125"/>
      <c r="I23" s="125"/>
      <c r="K23" s="125"/>
    </row>
    <row r="24" spans="2:11" ht="15">
      <c r="B24" s="125"/>
      <c r="C24" s="125"/>
      <c r="D24" s="125"/>
      <c r="E24" s="321"/>
      <c r="F24" s="125"/>
      <c r="G24" s="125"/>
      <c r="H24" s="125"/>
      <c r="I24" s="125"/>
      <c r="K24" s="125"/>
    </row>
    <row r="25" spans="2:11" ht="15">
      <c r="B25" s="125"/>
      <c r="C25" s="125"/>
      <c r="D25" s="125"/>
      <c r="F25" s="125"/>
      <c r="G25" s="125"/>
      <c r="H25" s="125"/>
      <c r="I25" s="125"/>
      <c r="K25" s="125"/>
    </row>
    <row r="26" spans="2:11" ht="15">
      <c r="B26" s="125"/>
      <c r="C26" s="125"/>
      <c r="D26" s="125"/>
      <c r="F26" s="125"/>
      <c r="G26" s="125"/>
      <c r="H26" s="125"/>
      <c r="I26" s="125"/>
      <c r="K26" s="125"/>
    </row>
    <row r="27" spans="2:11" ht="15">
      <c r="B27" s="125"/>
      <c r="C27" s="125"/>
      <c r="D27" s="125"/>
      <c r="F27" s="125"/>
      <c r="G27" s="125"/>
      <c r="H27" s="125"/>
      <c r="I27" s="125"/>
      <c r="K27" s="125"/>
    </row>
    <row r="28" spans="2:11" ht="15">
      <c r="B28" s="125"/>
      <c r="C28" s="125"/>
      <c r="D28" s="125"/>
      <c r="F28" s="125"/>
      <c r="G28" s="125"/>
      <c r="H28" s="125"/>
      <c r="I28" s="125"/>
      <c r="K28" s="125"/>
    </row>
    <row r="29" spans="2:11" ht="15">
      <c r="B29" s="125"/>
      <c r="C29" s="125"/>
      <c r="D29" s="125"/>
      <c r="F29" s="125"/>
      <c r="G29" s="125"/>
      <c r="H29" s="125"/>
      <c r="I29" s="125"/>
      <c r="K29" s="125"/>
    </row>
    <row r="30" spans="2:11" ht="15">
      <c r="B30" s="125"/>
      <c r="C30" s="125"/>
      <c r="D30" s="125"/>
      <c r="F30" s="125"/>
      <c r="G30" s="125"/>
      <c r="H30" s="125"/>
      <c r="I30" s="125"/>
      <c r="K30" s="125"/>
    </row>
    <row r="31" spans="2:11" ht="15">
      <c r="B31" s="125"/>
      <c r="C31" s="125"/>
      <c r="D31" s="125"/>
      <c r="G31" s="125"/>
      <c r="I31" s="125"/>
      <c r="K31" s="125"/>
    </row>
    <row r="32" spans="2:11" ht="15">
      <c r="B32" s="125"/>
      <c r="D32" s="125"/>
      <c r="I32" s="125"/>
      <c r="K32" s="125"/>
    </row>
    <row r="33" spans="7:9" ht="15">
      <c r="G33" s="125"/>
      <c r="H33" s="125"/>
      <c r="I33" s="125"/>
    </row>
    <row r="34" spans="2:11" ht="15">
      <c r="B34" s="125"/>
      <c r="C34" s="125"/>
      <c r="D34" s="125"/>
      <c r="I34" s="125"/>
      <c r="K34" s="125"/>
    </row>
  </sheetData>
  <sheetProtection/>
  <mergeCells count="2">
    <mergeCell ref="E2:F2"/>
    <mergeCell ref="C2:D2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58"/>
  <sheetViews>
    <sheetView zoomScaleSheetLayoutView="100" zoomScalePageLayoutView="0" workbookViewId="0" topLeftCell="A7">
      <selection activeCell="O9" sqref="O9"/>
    </sheetView>
  </sheetViews>
  <sheetFormatPr defaultColWidth="11.421875" defaultRowHeight="15"/>
  <cols>
    <col min="1" max="1" width="3.140625" style="1" customWidth="1"/>
    <col min="2" max="2" width="26.7109375" style="1" customWidth="1"/>
    <col min="3" max="9" width="15.00390625" style="1" customWidth="1"/>
    <col min="10" max="16384" width="11.421875" style="1" customWidth="1"/>
  </cols>
  <sheetData>
    <row r="1" spans="1:9" ht="15">
      <c r="A1" s="8"/>
      <c r="B1" s="155" t="s">
        <v>668</v>
      </c>
      <c r="C1" s="8"/>
      <c r="D1" s="8"/>
      <c r="E1" s="8"/>
      <c r="F1" s="8"/>
      <c r="G1" s="8"/>
      <c r="H1" s="8"/>
      <c r="I1" s="8"/>
    </row>
    <row r="2" spans="1:10" ht="15" customHeight="1">
      <c r="A2" s="45"/>
      <c r="B2" s="420"/>
      <c r="C2" s="32"/>
      <c r="D2" s="419" t="s">
        <v>78</v>
      </c>
      <c r="E2" s="419"/>
      <c r="F2" s="419" t="s">
        <v>79</v>
      </c>
      <c r="G2" s="419"/>
      <c r="H2" s="166" t="s">
        <v>133</v>
      </c>
      <c r="I2" s="166" t="s">
        <v>136</v>
      </c>
      <c r="J2" s="42"/>
    </row>
    <row r="3" spans="1:10" ht="15">
      <c r="A3" s="45"/>
      <c r="B3" s="420"/>
      <c r="C3" s="166"/>
      <c r="D3" s="166"/>
      <c r="E3" s="166"/>
      <c r="F3" s="166"/>
      <c r="G3" s="166"/>
      <c r="H3" s="166" t="s">
        <v>135</v>
      </c>
      <c r="I3" s="166" t="s">
        <v>137</v>
      </c>
      <c r="J3" s="42"/>
    </row>
    <row r="4" spans="1:9" ht="15">
      <c r="A4" s="8"/>
      <c r="B4" s="421"/>
      <c r="C4" s="166" t="s">
        <v>9</v>
      </c>
      <c r="D4" s="166" t="s">
        <v>49</v>
      </c>
      <c r="E4" s="166" t="s">
        <v>50</v>
      </c>
      <c r="F4" s="166" t="s">
        <v>52</v>
      </c>
      <c r="G4" s="166" t="s">
        <v>51</v>
      </c>
      <c r="H4" s="166" t="s">
        <v>134</v>
      </c>
      <c r="I4" s="166" t="s">
        <v>134</v>
      </c>
    </row>
    <row r="5" spans="1:9" ht="15">
      <c r="A5" s="8"/>
      <c r="B5" s="20" t="s">
        <v>9</v>
      </c>
      <c r="C5" s="246">
        <v>997363</v>
      </c>
      <c r="D5" s="246">
        <v>546259</v>
      </c>
      <c r="E5" s="246">
        <v>451105</v>
      </c>
      <c r="F5" s="246">
        <v>336859</v>
      </c>
      <c r="G5" s="246">
        <v>660504</v>
      </c>
      <c r="H5" s="246">
        <v>381887</v>
      </c>
      <c r="I5" s="246">
        <v>615476</v>
      </c>
    </row>
    <row r="6" spans="1:9" ht="15">
      <c r="A6" s="8"/>
      <c r="B6" s="21" t="s">
        <v>85</v>
      </c>
      <c r="C6" s="14">
        <v>5327</v>
      </c>
      <c r="D6" s="14">
        <v>2851</v>
      </c>
      <c r="E6" s="14">
        <v>2476</v>
      </c>
      <c r="F6" s="14">
        <v>376</v>
      </c>
      <c r="G6" s="14">
        <v>4950</v>
      </c>
      <c r="H6" s="14">
        <v>3179</v>
      </c>
      <c r="I6" s="14">
        <v>2148</v>
      </c>
    </row>
    <row r="7" spans="1:9" ht="15">
      <c r="A7" s="8"/>
      <c r="B7" s="21" t="s">
        <v>86</v>
      </c>
      <c r="C7" s="14">
        <v>54286</v>
      </c>
      <c r="D7" s="14">
        <v>27690</v>
      </c>
      <c r="E7" s="14">
        <v>26596</v>
      </c>
      <c r="F7" s="14">
        <v>14746</v>
      </c>
      <c r="G7" s="14">
        <v>39539</v>
      </c>
      <c r="H7" s="14">
        <v>26423</v>
      </c>
      <c r="I7" s="14">
        <v>27863</v>
      </c>
    </row>
    <row r="8" spans="1:9" ht="15">
      <c r="A8" s="8"/>
      <c r="B8" s="21" t="s">
        <v>87</v>
      </c>
      <c r="C8" s="14">
        <v>231750</v>
      </c>
      <c r="D8" s="14">
        <v>110808</v>
      </c>
      <c r="E8" s="14">
        <v>120942</v>
      </c>
      <c r="F8" s="14">
        <v>64812</v>
      </c>
      <c r="G8" s="14">
        <v>166938</v>
      </c>
      <c r="H8" s="14">
        <v>109518</v>
      </c>
      <c r="I8" s="14">
        <v>122232</v>
      </c>
    </row>
    <row r="9" spans="1:9" ht="15">
      <c r="A9" s="8"/>
      <c r="B9" s="21" t="s">
        <v>88</v>
      </c>
      <c r="C9" s="14">
        <v>321755</v>
      </c>
      <c r="D9" s="14">
        <v>163846</v>
      </c>
      <c r="E9" s="14">
        <v>157909</v>
      </c>
      <c r="F9" s="14">
        <v>107547</v>
      </c>
      <c r="G9" s="14">
        <v>214208</v>
      </c>
      <c r="H9" s="14">
        <v>122615</v>
      </c>
      <c r="I9" s="14">
        <v>199140</v>
      </c>
    </row>
    <row r="10" spans="1:9" ht="15">
      <c r="A10" s="8"/>
      <c r="B10" s="21" t="s">
        <v>89</v>
      </c>
      <c r="C10" s="14">
        <v>130496</v>
      </c>
      <c r="D10" s="14">
        <v>75820</v>
      </c>
      <c r="E10" s="14">
        <v>54676</v>
      </c>
      <c r="F10" s="14">
        <v>38758</v>
      </c>
      <c r="G10" s="14">
        <v>91738</v>
      </c>
      <c r="H10" s="14">
        <v>49957</v>
      </c>
      <c r="I10" s="14">
        <v>80539</v>
      </c>
    </row>
    <row r="11" spans="1:9" ht="15">
      <c r="A11" s="8"/>
      <c r="B11" s="21" t="s">
        <v>90</v>
      </c>
      <c r="C11" s="14">
        <v>253751</v>
      </c>
      <c r="D11" s="14">
        <v>165245</v>
      </c>
      <c r="E11" s="14">
        <v>88505</v>
      </c>
      <c r="F11" s="14">
        <v>110619</v>
      </c>
      <c r="G11" s="14">
        <v>143132</v>
      </c>
      <c r="H11" s="14">
        <v>70196</v>
      </c>
      <c r="I11" s="14">
        <v>183555</v>
      </c>
    </row>
    <row r="12" spans="1:9" ht="7.5" customHeight="1">
      <c r="A12" s="8"/>
      <c r="B12" s="24"/>
      <c r="C12" s="24"/>
      <c r="D12" s="24"/>
      <c r="E12" s="24"/>
      <c r="F12" s="24"/>
      <c r="G12" s="24"/>
      <c r="H12" s="24"/>
      <c r="I12" s="24"/>
    </row>
    <row r="13" spans="1:9" ht="30" customHeight="1">
      <c r="A13" s="8"/>
      <c r="B13" s="422" t="s">
        <v>669</v>
      </c>
      <c r="C13" s="422"/>
      <c r="D13" s="422"/>
      <c r="E13" s="422"/>
      <c r="F13" s="422"/>
      <c r="G13" s="422"/>
      <c r="H13" s="422"/>
      <c r="I13" s="422"/>
    </row>
    <row r="14" spans="1:9" ht="15" customHeight="1">
      <c r="A14" s="8"/>
      <c r="B14" s="84"/>
      <c r="C14" s="32"/>
      <c r="D14" s="419" t="s">
        <v>78</v>
      </c>
      <c r="E14" s="419"/>
      <c r="F14" s="419" t="s">
        <v>79</v>
      </c>
      <c r="G14" s="419"/>
      <c r="H14" s="163" t="s">
        <v>133</v>
      </c>
      <c r="I14" s="163" t="s">
        <v>136</v>
      </c>
    </row>
    <row r="15" spans="1:9" ht="15">
      <c r="A15" s="8"/>
      <c r="B15" s="84"/>
      <c r="C15" s="167"/>
      <c r="D15" s="167"/>
      <c r="E15" s="167"/>
      <c r="F15" s="167"/>
      <c r="G15" s="167"/>
      <c r="H15" s="163" t="s">
        <v>135</v>
      </c>
      <c r="I15" s="163" t="s">
        <v>137</v>
      </c>
    </row>
    <row r="16" spans="1:9" ht="15">
      <c r="A16" s="8"/>
      <c r="B16" s="84" t="s">
        <v>91</v>
      </c>
      <c r="C16" s="167" t="s">
        <v>9</v>
      </c>
      <c r="D16" s="167" t="s">
        <v>49</v>
      </c>
      <c r="E16" s="167" t="s">
        <v>50</v>
      </c>
      <c r="F16" s="168" t="s">
        <v>52</v>
      </c>
      <c r="G16" s="168" t="s">
        <v>51</v>
      </c>
      <c r="H16" s="163" t="s">
        <v>134</v>
      </c>
      <c r="I16" s="163" t="s">
        <v>134</v>
      </c>
    </row>
    <row r="17" spans="1:9" ht="15" customHeight="1">
      <c r="A17" s="8"/>
      <c r="B17" s="20"/>
      <c r="C17" s="252">
        <v>997363</v>
      </c>
      <c r="D17" s="252">
        <v>546259</v>
      </c>
      <c r="E17" s="252">
        <v>451105</v>
      </c>
      <c r="F17" s="252">
        <v>336859</v>
      </c>
      <c r="G17" s="252">
        <v>660504</v>
      </c>
      <c r="H17" s="252">
        <v>381887</v>
      </c>
      <c r="I17" s="252">
        <v>615476</v>
      </c>
    </row>
    <row r="18" spans="2:9" ht="15">
      <c r="B18" s="251" t="s">
        <v>372</v>
      </c>
      <c r="C18" s="250">
        <v>220811</v>
      </c>
      <c r="D18" s="250">
        <v>211793</v>
      </c>
      <c r="E18" s="250">
        <v>9018</v>
      </c>
      <c r="F18" s="250">
        <v>56634</v>
      </c>
      <c r="G18" s="250">
        <v>164177</v>
      </c>
      <c r="H18" s="250">
        <v>90749</v>
      </c>
      <c r="I18" s="250">
        <v>130062</v>
      </c>
    </row>
    <row r="19" spans="2:9" ht="15">
      <c r="B19" s="251" t="s">
        <v>92</v>
      </c>
      <c r="C19" s="250">
        <v>74623</v>
      </c>
      <c r="D19" s="250">
        <v>72890</v>
      </c>
      <c r="E19" s="250">
        <v>1733</v>
      </c>
      <c r="F19" s="250">
        <v>11913</v>
      </c>
      <c r="G19" s="250">
        <v>62710</v>
      </c>
      <c r="H19" s="250">
        <v>32790</v>
      </c>
      <c r="I19" s="250">
        <v>41833</v>
      </c>
    </row>
    <row r="20" spans="1:9" ht="15">
      <c r="A20" s="214"/>
      <c r="B20" s="251" t="s">
        <v>373</v>
      </c>
      <c r="C20" s="250">
        <v>18742</v>
      </c>
      <c r="D20" s="250">
        <v>17848</v>
      </c>
      <c r="E20" s="250">
        <v>894</v>
      </c>
      <c r="F20" s="250">
        <v>10049</v>
      </c>
      <c r="G20" s="250">
        <v>8693</v>
      </c>
      <c r="H20" s="250">
        <v>2672</v>
      </c>
      <c r="I20" s="250">
        <v>16070</v>
      </c>
    </row>
    <row r="21" spans="1:9" ht="15">
      <c r="A21" s="214"/>
      <c r="B21" s="251" t="s">
        <v>93</v>
      </c>
      <c r="C21" s="250">
        <v>48075</v>
      </c>
      <c r="D21" s="250">
        <v>13070</v>
      </c>
      <c r="E21" s="250">
        <v>35005</v>
      </c>
      <c r="F21" s="250">
        <v>29296</v>
      </c>
      <c r="G21" s="250">
        <v>18780</v>
      </c>
      <c r="H21" s="250">
        <v>12484</v>
      </c>
      <c r="I21" s="250">
        <v>35591</v>
      </c>
    </row>
    <row r="22" spans="1:9" ht="15">
      <c r="A22" s="214"/>
      <c r="B22" s="251" t="s">
        <v>94</v>
      </c>
      <c r="C22" s="250">
        <v>26146</v>
      </c>
      <c r="D22" s="250">
        <v>24436</v>
      </c>
      <c r="E22" s="250">
        <v>1710</v>
      </c>
      <c r="F22" s="250">
        <v>15222</v>
      </c>
      <c r="G22" s="250">
        <v>10924</v>
      </c>
      <c r="H22" s="250">
        <v>2374</v>
      </c>
      <c r="I22" s="250">
        <v>23772</v>
      </c>
    </row>
    <row r="23" spans="1:9" ht="15">
      <c r="A23" s="214"/>
      <c r="B23" s="251" t="s">
        <v>95</v>
      </c>
      <c r="C23" s="250">
        <v>29024</v>
      </c>
      <c r="D23" s="250">
        <v>28428</v>
      </c>
      <c r="E23" s="250">
        <v>596</v>
      </c>
      <c r="F23" s="250">
        <v>13308</v>
      </c>
      <c r="G23" s="250">
        <v>15715</v>
      </c>
      <c r="H23" s="250">
        <v>6621</v>
      </c>
      <c r="I23" s="250">
        <v>22403</v>
      </c>
    </row>
    <row r="24" spans="1:9" ht="15">
      <c r="A24" s="214"/>
      <c r="B24" s="251" t="s">
        <v>96</v>
      </c>
      <c r="C24" s="250">
        <v>5779</v>
      </c>
      <c r="D24" s="250">
        <v>5123</v>
      </c>
      <c r="E24" s="250">
        <v>657</v>
      </c>
      <c r="F24" s="250">
        <v>3107</v>
      </c>
      <c r="G24" s="250">
        <v>2672</v>
      </c>
      <c r="H24" s="250">
        <v>1256</v>
      </c>
      <c r="I24" s="250">
        <v>4523</v>
      </c>
    </row>
    <row r="25" spans="1:9" ht="15">
      <c r="A25" s="214"/>
      <c r="B25" s="251" t="s">
        <v>97</v>
      </c>
      <c r="C25" s="250">
        <v>5142</v>
      </c>
      <c r="D25" s="250">
        <v>3107</v>
      </c>
      <c r="E25" s="250">
        <v>2036</v>
      </c>
      <c r="F25" s="250">
        <v>1917</v>
      </c>
      <c r="G25" s="250">
        <v>3225</v>
      </c>
      <c r="H25" s="250">
        <v>1268</v>
      </c>
      <c r="I25" s="250">
        <v>3875</v>
      </c>
    </row>
    <row r="26" spans="1:9" ht="15">
      <c r="A26" s="214"/>
      <c r="B26" s="251" t="s">
        <v>374</v>
      </c>
      <c r="C26" s="250">
        <v>1099</v>
      </c>
      <c r="D26" s="250">
        <v>969</v>
      </c>
      <c r="E26" s="250">
        <v>130</v>
      </c>
      <c r="F26" s="250">
        <v>666</v>
      </c>
      <c r="G26" s="250">
        <v>433</v>
      </c>
      <c r="H26" s="250">
        <v>63</v>
      </c>
      <c r="I26" s="250">
        <v>1037</v>
      </c>
    </row>
    <row r="27" spans="1:9" ht="15">
      <c r="A27" s="214"/>
      <c r="B27" s="251" t="s">
        <v>98</v>
      </c>
      <c r="C27" s="250">
        <v>1776</v>
      </c>
      <c r="D27" s="250">
        <v>1634</v>
      </c>
      <c r="E27" s="250">
        <v>142</v>
      </c>
      <c r="F27" s="250">
        <v>1052</v>
      </c>
      <c r="G27" s="250">
        <v>724</v>
      </c>
      <c r="H27" s="250">
        <v>0</v>
      </c>
      <c r="I27" s="250">
        <v>1776</v>
      </c>
    </row>
    <row r="28" spans="1:9" ht="15">
      <c r="A28" s="214"/>
      <c r="B28" s="251" t="s">
        <v>99</v>
      </c>
      <c r="C28" s="250">
        <v>63410</v>
      </c>
      <c r="D28" s="250">
        <v>61014</v>
      </c>
      <c r="E28" s="250">
        <v>2397</v>
      </c>
      <c r="F28" s="250">
        <v>31115</v>
      </c>
      <c r="G28" s="250">
        <v>32295</v>
      </c>
      <c r="H28" s="250">
        <v>10705</v>
      </c>
      <c r="I28" s="250">
        <v>52705</v>
      </c>
    </row>
    <row r="29" spans="1:9" ht="15">
      <c r="A29" s="214"/>
      <c r="B29" s="251" t="s">
        <v>100</v>
      </c>
      <c r="C29" s="250">
        <v>4027</v>
      </c>
      <c r="D29" s="250">
        <v>2974</v>
      </c>
      <c r="E29" s="250">
        <v>1053</v>
      </c>
      <c r="F29" s="250">
        <v>3135</v>
      </c>
      <c r="G29" s="250">
        <v>892</v>
      </c>
      <c r="H29" s="250">
        <v>0</v>
      </c>
      <c r="I29" s="250">
        <v>4027</v>
      </c>
    </row>
    <row r="30" spans="1:9" ht="15">
      <c r="A30" s="214"/>
      <c r="B30" s="251" t="s">
        <v>101</v>
      </c>
      <c r="C30" s="250">
        <v>11358</v>
      </c>
      <c r="D30" s="250">
        <v>11255</v>
      </c>
      <c r="E30" s="250">
        <v>103</v>
      </c>
      <c r="F30" s="250">
        <v>4950</v>
      </c>
      <c r="G30" s="250">
        <v>6408</v>
      </c>
      <c r="H30" s="250">
        <v>2810</v>
      </c>
      <c r="I30" s="250">
        <v>8548</v>
      </c>
    </row>
    <row r="31" spans="1:9" ht="15">
      <c r="A31" s="214"/>
      <c r="B31" s="251" t="s">
        <v>375</v>
      </c>
      <c r="C31" s="250">
        <v>1223</v>
      </c>
      <c r="D31" s="250">
        <v>1223</v>
      </c>
      <c r="E31" s="250">
        <v>0</v>
      </c>
      <c r="F31" s="250">
        <v>712</v>
      </c>
      <c r="G31" s="250">
        <v>511</v>
      </c>
      <c r="H31" s="250">
        <v>0</v>
      </c>
      <c r="I31" s="250">
        <v>1223</v>
      </c>
    </row>
    <row r="32" spans="1:9" ht="15">
      <c r="A32" s="214"/>
      <c r="B32" s="251" t="s">
        <v>376</v>
      </c>
      <c r="C32" s="250">
        <v>7441</v>
      </c>
      <c r="D32" s="250">
        <v>5793</v>
      </c>
      <c r="E32" s="250">
        <v>1649</v>
      </c>
      <c r="F32" s="250">
        <v>2946</v>
      </c>
      <c r="G32" s="250">
        <v>4496</v>
      </c>
      <c r="H32" s="250">
        <v>1349</v>
      </c>
      <c r="I32" s="250">
        <v>6092</v>
      </c>
    </row>
    <row r="33" spans="1:9" ht="15">
      <c r="A33" s="214"/>
      <c r="B33" s="251" t="s">
        <v>377</v>
      </c>
      <c r="C33" s="250">
        <v>1282</v>
      </c>
      <c r="D33" s="250">
        <v>775</v>
      </c>
      <c r="E33" s="250">
        <v>507</v>
      </c>
      <c r="F33" s="250">
        <v>590</v>
      </c>
      <c r="G33" s="250">
        <v>692</v>
      </c>
      <c r="H33" s="250">
        <v>0</v>
      </c>
      <c r="I33" s="250">
        <v>1282</v>
      </c>
    </row>
    <row r="34" spans="1:9" ht="15">
      <c r="A34" s="214"/>
      <c r="B34" s="251" t="s">
        <v>378</v>
      </c>
      <c r="C34" s="250">
        <v>3457</v>
      </c>
      <c r="D34" s="250">
        <v>2889</v>
      </c>
      <c r="E34" s="250">
        <v>569</v>
      </c>
      <c r="F34" s="250">
        <v>2684</v>
      </c>
      <c r="G34" s="250">
        <v>773</v>
      </c>
      <c r="H34" s="250">
        <v>295</v>
      </c>
      <c r="I34" s="250">
        <v>3162</v>
      </c>
    </row>
    <row r="35" spans="1:9" ht="15">
      <c r="A35" s="214"/>
      <c r="B35" s="251" t="s">
        <v>102</v>
      </c>
      <c r="C35" s="250">
        <v>311612</v>
      </c>
      <c r="D35" s="250">
        <v>26361</v>
      </c>
      <c r="E35" s="250">
        <v>285251</v>
      </c>
      <c r="F35" s="250">
        <v>84679</v>
      </c>
      <c r="G35" s="250">
        <v>226933</v>
      </c>
      <c r="H35" s="250">
        <v>152889</v>
      </c>
      <c r="I35" s="250">
        <v>158723</v>
      </c>
    </row>
    <row r="36" spans="1:9" ht="15">
      <c r="A36" s="214"/>
      <c r="B36" s="251" t="s">
        <v>379</v>
      </c>
      <c r="C36" s="250">
        <v>3910</v>
      </c>
      <c r="D36" s="250">
        <v>3670</v>
      </c>
      <c r="E36" s="250">
        <v>241</v>
      </c>
      <c r="F36" s="250">
        <v>3200</v>
      </c>
      <c r="G36" s="250">
        <v>711</v>
      </c>
      <c r="H36" s="250">
        <v>537</v>
      </c>
      <c r="I36" s="250">
        <v>3373</v>
      </c>
    </row>
    <row r="37" spans="1:9" ht="15">
      <c r="A37" s="214"/>
      <c r="B37" s="251" t="s">
        <v>380</v>
      </c>
      <c r="C37" s="250">
        <v>658</v>
      </c>
      <c r="D37" s="250">
        <v>145</v>
      </c>
      <c r="E37" s="250">
        <v>513</v>
      </c>
      <c r="F37" s="250">
        <v>145</v>
      </c>
      <c r="G37" s="250">
        <v>513</v>
      </c>
      <c r="H37" s="250">
        <v>0</v>
      </c>
      <c r="I37" s="250">
        <v>658</v>
      </c>
    </row>
    <row r="38" spans="1:9" ht="15">
      <c r="A38" s="214"/>
      <c r="B38" s="251" t="s">
        <v>381</v>
      </c>
      <c r="C38" s="250">
        <v>4041</v>
      </c>
      <c r="D38" s="250">
        <v>1931</v>
      </c>
      <c r="E38" s="250">
        <v>2110</v>
      </c>
      <c r="F38" s="250">
        <v>1254</v>
      </c>
      <c r="G38" s="250">
        <v>2787</v>
      </c>
      <c r="H38" s="250">
        <v>1722</v>
      </c>
      <c r="I38" s="250">
        <v>2318</v>
      </c>
    </row>
    <row r="39" spans="1:9" ht="15">
      <c r="A39" s="214"/>
      <c r="B39" s="251" t="s">
        <v>588</v>
      </c>
      <c r="C39" s="250">
        <v>462</v>
      </c>
      <c r="D39" s="250">
        <v>0</v>
      </c>
      <c r="E39" s="250">
        <v>462</v>
      </c>
      <c r="F39" s="250">
        <v>0</v>
      </c>
      <c r="G39" s="250">
        <v>462</v>
      </c>
      <c r="H39" s="250">
        <v>0</v>
      </c>
      <c r="I39" s="250">
        <v>462</v>
      </c>
    </row>
    <row r="40" spans="1:9" ht="15">
      <c r="A40" s="214"/>
      <c r="B40" s="251" t="s">
        <v>103</v>
      </c>
      <c r="C40" s="250">
        <v>6267</v>
      </c>
      <c r="D40" s="250">
        <v>1260</v>
      </c>
      <c r="E40" s="250">
        <v>5007</v>
      </c>
      <c r="F40" s="250">
        <v>4570</v>
      </c>
      <c r="G40" s="250">
        <v>1697</v>
      </c>
      <c r="H40" s="250">
        <v>1897</v>
      </c>
      <c r="I40" s="250">
        <v>4371</v>
      </c>
    </row>
    <row r="41" spans="1:9" ht="15">
      <c r="A41" s="214"/>
      <c r="B41" s="251" t="s">
        <v>104</v>
      </c>
      <c r="C41" s="250">
        <v>5115</v>
      </c>
      <c r="D41" s="250">
        <v>2337</v>
      </c>
      <c r="E41" s="250">
        <v>2778</v>
      </c>
      <c r="F41" s="250">
        <v>2954</v>
      </c>
      <c r="G41" s="250">
        <v>2161</v>
      </c>
      <c r="H41" s="250">
        <v>377</v>
      </c>
      <c r="I41" s="250">
        <v>4739</v>
      </c>
    </row>
    <row r="42" spans="1:9" ht="15">
      <c r="A42" s="214"/>
      <c r="B42" s="251" t="s">
        <v>382</v>
      </c>
      <c r="C42" s="250">
        <v>2346</v>
      </c>
      <c r="D42" s="250">
        <v>1429</v>
      </c>
      <c r="E42" s="250">
        <v>918</v>
      </c>
      <c r="F42" s="250">
        <v>1472</v>
      </c>
      <c r="G42" s="250">
        <v>875</v>
      </c>
      <c r="H42" s="250">
        <v>1390</v>
      </c>
      <c r="I42" s="250">
        <v>957</v>
      </c>
    </row>
    <row r="43" spans="1:9" ht="15">
      <c r="A43" s="214"/>
      <c r="B43" s="251" t="s">
        <v>105</v>
      </c>
      <c r="C43" s="250">
        <v>49188</v>
      </c>
      <c r="D43" s="250">
        <v>9955</v>
      </c>
      <c r="E43" s="250">
        <v>39233</v>
      </c>
      <c r="F43" s="250">
        <v>21443</v>
      </c>
      <c r="G43" s="250">
        <v>27744</v>
      </c>
      <c r="H43" s="250">
        <v>15873</v>
      </c>
      <c r="I43" s="250">
        <v>33315</v>
      </c>
    </row>
    <row r="44" spans="1:9" ht="15">
      <c r="A44" s="214"/>
      <c r="B44" s="251" t="s">
        <v>106</v>
      </c>
      <c r="C44" s="250">
        <v>8873</v>
      </c>
      <c r="D44" s="250">
        <v>1742</v>
      </c>
      <c r="E44" s="250">
        <v>7131</v>
      </c>
      <c r="F44" s="250">
        <v>1596</v>
      </c>
      <c r="G44" s="250">
        <v>7277</v>
      </c>
      <c r="H44" s="250">
        <v>4681</v>
      </c>
      <c r="I44" s="250">
        <v>4192</v>
      </c>
    </row>
    <row r="45" spans="1:9" ht="15">
      <c r="A45" s="214"/>
      <c r="B45" s="251" t="s">
        <v>383</v>
      </c>
      <c r="C45" s="250">
        <v>5265</v>
      </c>
      <c r="D45" s="250">
        <v>1534</v>
      </c>
      <c r="E45" s="250">
        <v>3731</v>
      </c>
      <c r="F45" s="250">
        <v>3754</v>
      </c>
      <c r="G45" s="250">
        <v>1511</v>
      </c>
      <c r="H45" s="250">
        <v>344</v>
      </c>
      <c r="I45" s="250">
        <v>4921</v>
      </c>
    </row>
    <row r="46" spans="1:9" ht="30">
      <c r="A46" s="214"/>
      <c r="B46" s="251" t="s">
        <v>509</v>
      </c>
      <c r="C46" s="250">
        <v>1197</v>
      </c>
      <c r="D46" s="250">
        <v>782</v>
      </c>
      <c r="E46" s="250">
        <v>415</v>
      </c>
      <c r="F46" s="250">
        <v>673</v>
      </c>
      <c r="G46" s="250">
        <v>524</v>
      </c>
      <c r="H46" s="250">
        <v>0</v>
      </c>
      <c r="I46" s="250">
        <v>1197</v>
      </c>
    </row>
    <row r="47" spans="1:9" ht="15">
      <c r="A47" s="214"/>
      <c r="B47" s="251" t="s">
        <v>589</v>
      </c>
      <c r="C47" s="250">
        <v>116</v>
      </c>
      <c r="D47" s="250">
        <v>116</v>
      </c>
      <c r="E47" s="250">
        <v>0</v>
      </c>
      <c r="F47" s="250">
        <v>116</v>
      </c>
      <c r="G47" s="250">
        <v>0</v>
      </c>
      <c r="H47" s="250">
        <v>0</v>
      </c>
      <c r="I47" s="250">
        <v>116</v>
      </c>
    </row>
    <row r="48" spans="1:9" ht="15">
      <c r="A48" s="214"/>
      <c r="B48" s="251" t="s">
        <v>384</v>
      </c>
      <c r="C48" s="250">
        <v>2858</v>
      </c>
      <c r="D48" s="250">
        <v>753</v>
      </c>
      <c r="E48" s="250">
        <v>2106</v>
      </c>
      <c r="F48" s="250">
        <v>753</v>
      </c>
      <c r="G48" s="250">
        <v>2106</v>
      </c>
      <c r="H48" s="250">
        <v>1497</v>
      </c>
      <c r="I48" s="250">
        <v>1361</v>
      </c>
    </row>
    <row r="49" spans="1:9" ht="15">
      <c r="A49" s="214"/>
      <c r="B49" s="251" t="s">
        <v>510</v>
      </c>
      <c r="C49" s="250">
        <v>965</v>
      </c>
      <c r="D49" s="250">
        <v>507</v>
      </c>
      <c r="E49" s="250">
        <v>458</v>
      </c>
      <c r="F49" s="250">
        <v>458</v>
      </c>
      <c r="G49" s="250">
        <v>507</v>
      </c>
      <c r="H49" s="250">
        <v>507</v>
      </c>
      <c r="I49" s="250">
        <v>458</v>
      </c>
    </row>
    <row r="50" spans="1:9" ht="15">
      <c r="A50" s="214"/>
      <c r="B50" s="251" t="s">
        <v>385</v>
      </c>
      <c r="C50" s="250">
        <v>983</v>
      </c>
      <c r="D50" s="250">
        <v>0</v>
      </c>
      <c r="E50" s="250">
        <v>983</v>
      </c>
      <c r="F50" s="250">
        <v>549</v>
      </c>
      <c r="G50" s="250">
        <v>434</v>
      </c>
      <c r="H50" s="250">
        <v>0</v>
      </c>
      <c r="I50" s="250">
        <v>983</v>
      </c>
    </row>
    <row r="51" spans="1:9" ht="15">
      <c r="A51" s="214"/>
      <c r="B51" s="251" t="s">
        <v>386</v>
      </c>
      <c r="C51" s="250">
        <v>2653</v>
      </c>
      <c r="D51" s="250">
        <v>1193</v>
      </c>
      <c r="E51" s="250">
        <v>1459</v>
      </c>
      <c r="F51" s="250">
        <v>1666</v>
      </c>
      <c r="G51" s="250">
        <v>987</v>
      </c>
      <c r="H51" s="250">
        <v>359</v>
      </c>
      <c r="I51" s="250">
        <v>2294</v>
      </c>
    </row>
    <row r="52" spans="1:9" ht="15">
      <c r="A52" s="214"/>
      <c r="B52" s="251" t="s">
        <v>387</v>
      </c>
      <c r="C52" s="250">
        <v>1003</v>
      </c>
      <c r="D52" s="250">
        <v>1003</v>
      </c>
      <c r="E52" s="250">
        <v>0</v>
      </c>
      <c r="F52" s="250">
        <v>609</v>
      </c>
      <c r="G52" s="250">
        <v>394</v>
      </c>
      <c r="H52" s="250">
        <v>260</v>
      </c>
      <c r="I52" s="250">
        <v>743</v>
      </c>
    </row>
    <row r="53" spans="1:9" ht="15">
      <c r="A53" s="214"/>
      <c r="B53" s="251" t="s">
        <v>388</v>
      </c>
      <c r="C53" s="250">
        <v>487</v>
      </c>
      <c r="D53" s="250">
        <v>328</v>
      </c>
      <c r="E53" s="250">
        <v>159</v>
      </c>
      <c r="F53" s="250">
        <v>487</v>
      </c>
      <c r="G53" s="250">
        <v>0</v>
      </c>
      <c r="H53" s="250">
        <v>0</v>
      </c>
      <c r="I53" s="250">
        <v>487</v>
      </c>
    </row>
    <row r="54" spans="1:9" ht="15">
      <c r="A54" s="214"/>
      <c r="B54" s="251" t="s">
        <v>107</v>
      </c>
      <c r="C54" s="250">
        <v>36767</v>
      </c>
      <c r="D54" s="250">
        <v>1617</v>
      </c>
      <c r="E54" s="250">
        <v>35150</v>
      </c>
      <c r="F54" s="250">
        <v>4167</v>
      </c>
      <c r="G54" s="250">
        <v>32600</v>
      </c>
      <c r="H54" s="250">
        <v>28032</v>
      </c>
      <c r="I54" s="250">
        <v>8736</v>
      </c>
    </row>
    <row r="55" spans="1:9" ht="15">
      <c r="A55" s="214"/>
      <c r="B55" s="251" t="s">
        <v>389</v>
      </c>
      <c r="C55" s="250">
        <v>2240</v>
      </c>
      <c r="D55" s="250">
        <v>1640</v>
      </c>
      <c r="E55" s="250">
        <v>600</v>
      </c>
      <c r="F55" s="250">
        <v>508</v>
      </c>
      <c r="G55" s="250">
        <v>1731</v>
      </c>
      <c r="H55" s="250">
        <v>1000</v>
      </c>
      <c r="I55" s="250">
        <v>1240</v>
      </c>
    </row>
    <row r="56" spans="1:9" ht="30">
      <c r="A56" s="214"/>
      <c r="B56" s="251" t="s">
        <v>108</v>
      </c>
      <c r="C56" s="250">
        <v>16041</v>
      </c>
      <c r="D56" s="250">
        <v>15865</v>
      </c>
      <c r="E56" s="250">
        <v>176</v>
      </c>
      <c r="F56" s="250">
        <v>6927</v>
      </c>
      <c r="G56" s="250">
        <v>9114</v>
      </c>
      <c r="H56" s="250">
        <v>2512</v>
      </c>
      <c r="I56" s="250">
        <v>13529</v>
      </c>
    </row>
    <row r="57" spans="1:9" ht="15">
      <c r="A57" s="214"/>
      <c r="B57" s="251" t="s">
        <v>109</v>
      </c>
      <c r="C57" s="250">
        <v>1964</v>
      </c>
      <c r="D57" s="250">
        <v>1545</v>
      </c>
      <c r="E57" s="250">
        <v>418</v>
      </c>
      <c r="F57" s="250">
        <v>1137</v>
      </c>
      <c r="G57" s="250">
        <v>827</v>
      </c>
      <c r="H57" s="250">
        <v>0</v>
      </c>
      <c r="I57" s="250">
        <v>1964</v>
      </c>
    </row>
    <row r="58" spans="1:9" ht="15">
      <c r="A58" s="214"/>
      <c r="B58" s="251" t="s">
        <v>222</v>
      </c>
      <c r="C58" s="250">
        <v>8936</v>
      </c>
      <c r="D58" s="250">
        <v>5327</v>
      </c>
      <c r="E58" s="250">
        <v>3609</v>
      </c>
      <c r="F58" s="250">
        <v>4445</v>
      </c>
      <c r="G58" s="250">
        <v>4491</v>
      </c>
      <c r="H58" s="250">
        <v>2575</v>
      </c>
      <c r="I58" s="250">
        <v>6361</v>
      </c>
    </row>
  </sheetData>
  <sheetProtection/>
  <mergeCells count="6">
    <mergeCell ref="F14:G14"/>
    <mergeCell ref="B2:B4"/>
    <mergeCell ref="B13:I13"/>
    <mergeCell ref="F2:G2"/>
    <mergeCell ref="D2:E2"/>
    <mergeCell ref="D14:E14"/>
  </mergeCells>
  <printOptions/>
  <pageMargins left="0.75" right="0.75" top="1" bottom="1" header="0.5" footer="0.5"/>
  <pageSetup horizontalDpi="600" verticalDpi="600" orientation="landscape" paperSize="9" scale="57" r:id="rId1"/>
  <headerFooter>
    <oddFooter>&amp;C&amp;F&amp;RPage &amp;P</oddFooter>
  </headerFooter>
  <rowBreaks count="1" manualBreakCount="1">
    <brk id="12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31"/>
  <sheetViews>
    <sheetView view="pageBreakPreview" zoomScale="110" zoomScaleSheetLayoutView="110" zoomScalePageLayoutView="0" workbookViewId="0" topLeftCell="A1">
      <selection activeCell="I5" sqref="I5"/>
    </sheetView>
  </sheetViews>
  <sheetFormatPr defaultColWidth="11.421875" defaultRowHeight="15"/>
  <cols>
    <col min="1" max="1" width="4.00390625" style="1" customWidth="1"/>
    <col min="2" max="2" width="38.140625" style="1" customWidth="1"/>
    <col min="3" max="7" width="11.421875" style="1" customWidth="1"/>
    <col min="8" max="9" width="15.28125" style="1" customWidth="1"/>
    <col min="10" max="16384" width="11.421875" style="1" customWidth="1"/>
  </cols>
  <sheetData>
    <row r="1" spans="2:9" ht="33" customHeight="1">
      <c r="B1" s="423" t="s">
        <v>670</v>
      </c>
      <c r="C1" s="423"/>
      <c r="D1" s="423"/>
      <c r="E1" s="423"/>
      <c r="F1" s="423"/>
      <c r="G1" s="423"/>
      <c r="H1" s="423"/>
      <c r="I1" s="423"/>
    </row>
    <row r="2" spans="1:10" ht="18.75" customHeight="1">
      <c r="A2" s="42"/>
      <c r="B2" s="61"/>
      <c r="C2" s="173"/>
      <c r="D2" s="424" t="s">
        <v>78</v>
      </c>
      <c r="E2" s="424"/>
      <c r="F2" s="424" t="s">
        <v>79</v>
      </c>
      <c r="G2" s="424"/>
      <c r="H2" s="47" t="s">
        <v>133</v>
      </c>
      <c r="I2" s="47" t="s">
        <v>136</v>
      </c>
      <c r="J2" s="42"/>
    </row>
    <row r="3" spans="1:10" ht="15">
      <c r="A3" s="42"/>
      <c r="B3" s="61"/>
      <c r="C3" s="424" t="s">
        <v>9</v>
      </c>
      <c r="D3" s="424" t="s">
        <v>49</v>
      </c>
      <c r="E3" s="424" t="s">
        <v>50</v>
      </c>
      <c r="F3" s="425" t="s">
        <v>52</v>
      </c>
      <c r="G3" s="425" t="s">
        <v>51</v>
      </c>
      <c r="H3" s="47" t="s">
        <v>135</v>
      </c>
      <c r="I3" s="47" t="s">
        <v>137</v>
      </c>
      <c r="J3" s="42"/>
    </row>
    <row r="4" spans="2:9" ht="15">
      <c r="B4" s="26" t="s">
        <v>110</v>
      </c>
      <c r="C4" s="424"/>
      <c r="D4" s="424"/>
      <c r="E4" s="424"/>
      <c r="F4" s="425"/>
      <c r="G4" s="425"/>
      <c r="H4" s="47" t="s">
        <v>134</v>
      </c>
      <c r="I4" s="47" t="s">
        <v>134</v>
      </c>
    </row>
    <row r="5" spans="2:9" ht="15">
      <c r="B5" s="27" t="s">
        <v>9</v>
      </c>
      <c r="C5" s="172">
        <v>997363</v>
      </c>
      <c r="D5" s="172">
        <v>546259</v>
      </c>
      <c r="E5" s="172">
        <v>451105</v>
      </c>
      <c r="F5" s="172">
        <v>336859</v>
      </c>
      <c r="G5" s="172">
        <v>660504</v>
      </c>
      <c r="H5" s="172">
        <v>381887</v>
      </c>
      <c r="I5" s="172">
        <v>615476</v>
      </c>
    </row>
    <row r="6" spans="2:9" ht="15.75" customHeight="1">
      <c r="B6" s="28" t="s">
        <v>111</v>
      </c>
      <c r="C6" s="172">
        <v>628073</v>
      </c>
      <c r="D6" s="172">
        <v>329150</v>
      </c>
      <c r="E6" s="172">
        <v>298922</v>
      </c>
      <c r="F6" s="172">
        <v>232653</v>
      </c>
      <c r="G6" s="172">
        <v>395420</v>
      </c>
      <c r="H6" s="172">
        <v>217763</v>
      </c>
      <c r="I6" s="172">
        <v>410309</v>
      </c>
    </row>
    <row r="7" spans="2:9" ht="15.75" customHeight="1">
      <c r="B7" s="28" t="s">
        <v>112</v>
      </c>
      <c r="C7" s="172">
        <v>125919</v>
      </c>
      <c r="D7" s="172">
        <v>96922</v>
      </c>
      <c r="E7" s="172">
        <v>28996</v>
      </c>
      <c r="F7" s="172">
        <v>40677</v>
      </c>
      <c r="G7" s="172">
        <v>85242</v>
      </c>
      <c r="H7" s="172">
        <v>47898</v>
      </c>
      <c r="I7" s="172">
        <v>78021</v>
      </c>
    </row>
    <row r="8" spans="2:9" ht="15.75" customHeight="1">
      <c r="B8" s="28" t="s">
        <v>113</v>
      </c>
      <c r="C8" s="172">
        <v>169024</v>
      </c>
      <c r="D8" s="172">
        <v>99577</v>
      </c>
      <c r="E8" s="172">
        <v>69447</v>
      </c>
      <c r="F8" s="172">
        <v>41393</v>
      </c>
      <c r="G8" s="172">
        <v>127631</v>
      </c>
      <c r="H8" s="172">
        <v>79336</v>
      </c>
      <c r="I8" s="172">
        <v>89688</v>
      </c>
    </row>
    <row r="9" spans="2:9" ht="15.75" customHeight="1">
      <c r="B9" s="28" t="s">
        <v>114</v>
      </c>
      <c r="C9" s="172">
        <v>58046</v>
      </c>
      <c r="D9" s="172">
        <v>15399</v>
      </c>
      <c r="E9" s="172">
        <v>42648</v>
      </c>
      <c r="F9" s="172">
        <v>18596</v>
      </c>
      <c r="G9" s="172">
        <v>39450</v>
      </c>
      <c r="H9" s="172">
        <v>27899</v>
      </c>
      <c r="I9" s="172">
        <v>30147</v>
      </c>
    </row>
    <row r="10" spans="2:9" ht="15.75" customHeight="1">
      <c r="B10" s="28" t="s">
        <v>115</v>
      </c>
      <c r="C10" s="172">
        <v>13898</v>
      </c>
      <c r="D10" s="172">
        <v>3582</v>
      </c>
      <c r="E10" s="172">
        <v>10316</v>
      </c>
      <c r="F10" s="172">
        <v>3258</v>
      </c>
      <c r="G10" s="172">
        <v>10640</v>
      </c>
      <c r="H10" s="172">
        <v>8411</v>
      </c>
      <c r="I10" s="172">
        <v>5487</v>
      </c>
    </row>
    <row r="11" spans="2:9" ht="15.75" customHeight="1">
      <c r="B11" s="28" t="s">
        <v>112</v>
      </c>
      <c r="C11" s="172">
        <v>2404</v>
      </c>
      <c r="D11" s="172">
        <v>1628</v>
      </c>
      <c r="E11" s="172">
        <v>776</v>
      </c>
      <c r="F11" s="172">
        <v>282</v>
      </c>
      <c r="G11" s="172">
        <v>2122</v>
      </c>
      <c r="H11" s="172">
        <v>580</v>
      </c>
      <c r="I11" s="172">
        <v>1824</v>
      </c>
    </row>
    <row r="12" spans="2:9" ht="15.75" customHeight="1">
      <c r="B12" s="29" t="s">
        <v>116</v>
      </c>
      <c r="C12" s="30"/>
      <c r="D12" s="30"/>
      <c r="E12" s="30"/>
      <c r="F12" s="30"/>
      <c r="G12" s="30"/>
      <c r="H12" s="30"/>
      <c r="I12" s="30"/>
    </row>
    <row r="13" spans="2:9" ht="15.75" customHeight="1">
      <c r="B13" s="171" t="s">
        <v>117</v>
      </c>
      <c r="C13" s="172">
        <v>71533</v>
      </c>
      <c r="D13" s="172">
        <v>37286</v>
      </c>
      <c r="E13" s="172">
        <v>34248</v>
      </c>
      <c r="F13" s="172">
        <v>22454</v>
      </c>
      <c r="G13" s="172">
        <v>49080</v>
      </c>
      <c r="H13" s="172">
        <v>30763</v>
      </c>
      <c r="I13" s="172">
        <v>40770</v>
      </c>
    </row>
    <row r="14" spans="2:9" ht="15.75" customHeight="1">
      <c r="B14" s="171" t="s">
        <v>118</v>
      </c>
      <c r="C14" s="172">
        <v>2875</v>
      </c>
      <c r="D14" s="172">
        <v>2796</v>
      </c>
      <c r="E14" s="172">
        <v>80</v>
      </c>
      <c r="F14" s="172">
        <v>1584</v>
      </c>
      <c r="G14" s="172">
        <v>1292</v>
      </c>
      <c r="H14" s="172">
        <v>1012</v>
      </c>
      <c r="I14" s="172">
        <v>1864</v>
      </c>
    </row>
    <row r="15" spans="2:9" ht="15.75" customHeight="1">
      <c r="B15" s="171" t="s">
        <v>590</v>
      </c>
      <c r="C15" s="172">
        <v>583333</v>
      </c>
      <c r="D15" s="172">
        <v>324068</v>
      </c>
      <c r="E15" s="172">
        <v>259264</v>
      </c>
      <c r="F15" s="172">
        <v>221336</v>
      </c>
      <c r="G15" s="172">
        <v>361996</v>
      </c>
      <c r="H15" s="172">
        <v>195644</v>
      </c>
      <c r="I15" s="172">
        <v>387689</v>
      </c>
    </row>
    <row r="16" spans="2:9" ht="15.75" customHeight="1">
      <c r="B16" s="171" t="s">
        <v>119</v>
      </c>
      <c r="C16" s="172">
        <v>10822</v>
      </c>
      <c r="D16" s="172">
        <v>5929</v>
      </c>
      <c r="E16" s="172">
        <v>4893</v>
      </c>
      <c r="F16" s="172">
        <v>3027</v>
      </c>
      <c r="G16" s="172">
        <v>7794</v>
      </c>
      <c r="H16" s="172">
        <v>6398</v>
      </c>
      <c r="I16" s="172">
        <v>4424</v>
      </c>
    </row>
    <row r="17" spans="2:9" ht="15.75" customHeight="1">
      <c r="B17" s="171" t="s">
        <v>120</v>
      </c>
      <c r="C17" s="172">
        <v>102601</v>
      </c>
      <c r="D17" s="172">
        <v>35928</v>
      </c>
      <c r="E17" s="172">
        <v>66672</v>
      </c>
      <c r="F17" s="172">
        <v>30304</v>
      </c>
      <c r="G17" s="172">
        <v>72297</v>
      </c>
      <c r="H17" s="172">
        <v>40014</v>
      </c>
      <c r="I17" s="172">
        <v>62587</v>
      </c>
    </row>
    <row r="18" spans="2:9" ht="15.75" customHeight="1">
      <c r="B18" s="171" t="s">
        <v>390</v>
      </c>
      <c r="C18" s="172">
        <v>10489</v>
      </c>
      <c r="D18" s="172">
        <v>3734</v>
      </c>
      <c r="E18" s="172">
        <v>6756</v>
      </c>
      <c r="F18" s="172">
        <v>3927</v>
      </c>
      <c r="G18" s="172">
        <v>6563</v>
      </c>
      <c r="H18" s="172">
        <v>4722</v>
      </c>
      <c r="I18" s="172">
        <v>5767</v>
      </c>
    </row>
    <row r="19" spans="2:9" ht="15.75" customHeight="1">
      <c r="B19" s="171" t="s">
        <v>391</v>
      </c>
      <c r="C19" s="172">
        <v>215710</v>
      </c>
      <c r="D19" s="172">
        <v>136519</v>
      </c>
      <c r="E19" s="172">
        <v>79191</v>
      </c>
      <c r="F19" s="172">
        <v>54227</v>
      </c>
      <c r="G19" s="172">
        <v>161483</v>
      </c>
      <c r="H19" s="172">
        <v>103335</v>
      </c>
      <c r="I19" s="172">
        <v>112375</v>
      </c>
    </row>
    <row r="20" spans="2:9" ht="15.75" customHeight="1">
      <c r="B20" s="171" t="s">
        <v>121</v>
      </c>
      <c r="C20" s="172"/>
      <c r="D20" s="172"/>
      <c r="E20" s="172"/>
      <c r="F20" s="172"/>
      <c r="G20" s="172"/>
      <c r="H20" s="172"/>
      <c r="I20" s="172"/>
    </row>
    <row r="21" spans="2:9" ht="32.25" customHeight="1">
      <c r="B21" s="29" t="s">
        <v>122</v>
      </c>
      <c r="C21" s="30"/>
      <c r="D21" s="30"/>
      <c r="E21" s="30"/>
      <c r="F21" s="30"/>
      <c r="G21" s="30"/>
      <c r="H21" s="30"/>
      <c r="I21" s="30"/>
    </row>
    <row r="22" spans="2:9" ht="15.75" customHeight="1">
      <c r="B22" s="171" t="s">
        <v>123</v>
      </c>
      <c r="C22" s="172">
        <v>224909</v>
      </c>
      <c r="D22" s="172">
        <v>89445</v>
      </c>
      <c r="E22" s="172">
        <v>135464</v>
      </c>
      <c r="F22" s="172">
        <v>72233</v>
      </c>
      <c r="G22" s="172">
        <v>152676</v>
      </c>
      <c r="H22" s="172">
        <v>98478</v>
      </c>
      <c r="I22" s="172">
        <v>126431</v>
      </c>
    </row>
    <row r="23" spans="2:9" ht="15.75" customHeight="1">
      <c r="B23" s="171" t="s">
        <v>392</v>
      </c>
      <c r="C23" s="172">
        <v>142501</v>
      </c>
      <c r="D23" s="172">
        <v>67083</v>
      </c>
      <c r="E23" s="172">
        <v>75418</v>
      </c>
      <c r="F23" s="172">
        <v>45332</v>
      </c>
      <c r="G23" s="172">
        <v>97169</v>
      </c>
      <c r="H23" s="172">
        <v>60416</v>
      </c>
      <c r="I23" s="172">
        <v>82085</v>
      </c>
    </row>
    <row r="24" spans="2:9" ht="15.75" customHeight="1">
      <c r="B24" s="171" t="s">
        <v>124</v>
      </c>
      <c r="C24" s="172">
        <v>212063</v>
      </c>
      <c r="D24" s="172">
        <v>159925</v>
      </c>
      <c r="E24" s="172">
        <v>52138</v>
      </c>
      <c r="F24" s="172">
        <v>92936</v>
      </c>
      <c r="G24" s="172">
        <v>119128</v>
      </c>
      <c r="H24" s="172">
        <v>59590</v>
      </c>
      <c r="I24" s="172">
        <v>152473</v>
      </c>
    </row>
    <row r="25" spans="2:9" ht="15.75" customHeight="1">
      <c r="B25" s="171" t="s">
        <v>125</v>
      </c>
      <c r="C25" s="172">
        <v>621</v>
      </c>
      <c r="D25" s="172">
        <v>621</v>
      </c>
      <c r="E25" s="172">
        <v>0</v>
      </c>
      <c r="F25" s="172">
        <v>82</v>
      </c>
      <c r="G25" s="172">
        <v>538</v>
      </c>
      <c r="H25" s="172">
        <v>538</v>
      </c>
      <c r="I25" s="172">
        <v>82</v>
      </c>
    </row>
    <row r="26" spans="2:9" ht="15.75" customHeight="1">
      <c r="B26" s="171" t="s">
        <v>126</v>
      </c>
      <c r="C26" s="172">
        <v>811</v>
      </c>
      <c r="D26" s="172">
        <v>811</v>
      </c>
      <c r="E26" s="172">
        <v>0</v>
      </c>
      <c r="F26" s="172">
        <v>582</v>
      </c>
      <c r="G26" s="172">
        <v>230</v>
      </c>
      <c r="H26" s="172">
        <v>0</v>
      </c>
      <c r="I26" s="172">
        <v>811</v>
      </c>
    </row>
    <row r="27" spans="2:9" ht="15.75" customHeight="1">
      <c r="B27" s="171" t="s">
        <v>127</v>
      </c>
      <c r="C27" s="172">
        <v>16587</v>
      </c>
      <c r="D27" s="172">
        <v>11175</v>
      </c>
      <c r="E27" s="172">
        <v>5412</v>
      </c>
      <c r="F27" s="172">
        <v>4349</v>
      </c>
      <c r="G27" s="172">
        <v>12238</v>
      </c>
      <c r="H27" s="172">
        <v>7115</v>
      </c>
      <c r="I27" s="172">
        <v>9472</v>
      </c>
    </row>
    <row r="28" spans="2:9" ht="15.75" customHeight="1">
      <c r="B28" s="171" t="s">
        <v>128</v>
      </c>
      <c r="C28" s="172">
        <v>7686</v>
      </c>
      <c r="D28" s="172">
        <v>3406</v>
      </c>
      <c r="E28" s="172">
        <v>4280</v>
      </c>
      <c r="F28" s="172">
        <v>2709</v>
      </c>
      <c r="G28" s="172">
        <v>4977</v>
      </c>
      <c r="H28" s="172">
        <v>2352</v>
      </c>
      <c r="I28" s="172">
        <v>5334</v>
      </c>
    </row>
    <row r="29" spans="1:9" s="32" customFormat="1" ht="18.75" customHeight="1">
      <c r="A29" s="1"/>
      <c r="B29" s="171" t="s">
        <v>393</v>
      </c>
      <c r="C29" s="172">
        <v>2374</v>
      </c>
      <c r="D29" s="172">
        <v>758</v>
      </c>
      <c r="E29" s="172">
        <v>1616</v>
      </c>
      <c r="F29" s="172">
        <v>112</v>
      </c>
      <c r="G29" s="172">
        <v>2262</v>
      </c>
      <c r="H29" s="172">
        <v>1852</v>
      </c>
      <c r="I29" s="172">
        <v>522</v>
      </c>
    </row>
    <row r="30" spans="1:9" ht="7.5" customHeight="1">
      <c r="A30" s="32"/>
      <c r="B30" s="32"/>
      <c r="C30" s="32"/>
      <c r="D30" s="32"/>
      <c r="E30" s="32"/>
      <c r="F30" s="32"/>
      <c r="G30" s="32"/>
      <c r="H30" s="32"/>
      <c r="I30" s="32"/>
    </row>
    <row r="31" ht="15">
      <c r="C31" s="233"/>
    </row>
  </sheetData>
  <sheetProtection/>
  <mergeCells count="8">
    <mergeCell ref="B1:I1"/>
    <mergeCell ref="F2:G2"/>
    <mergeCell ref="C3:C4"/>
    <mergeCell ref="D3:D4"/>
    <mergeCell ref="E3:E4"/>
    <mergeCell ref="F3:F4"/>
    <mergeCell ref="G3:G4"/>
    <mergeCell ref="D2:E2"/>
  </mergeCells>
  <printOptions/>
  <pageMargins left="0.75" right="0.75" top="1" bottom="1" header="0.5" footer="0.5"/>
  <pageSetup horizontalDpi="600" verticalDpi="600" orientation="landscape" paperSize="9" scale="89" r:id="rId1"/>
  <headerFoot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Marc MUKUNDABANTU</dc:creator>
  <cp:keywords/>
  <dc:description/>
  <cp:lastModifiedBy>mmukundabantu</cp:lastModifiedBy>
  <cp:lastPrinted>2016-12-27T08:14:14Z</cp:lastPrinted>
  <dcterms:created xsi:type="dcterms:W3CDTF">2016-04-12T14:06:14Z</dcterms:created>
  <dcterms:modified xsi:type="dcterms:W3CDTF">2018-04-17T12:43:31Z</dcterms:modified>
  <cp:category/>
  <cp:version/>
  <cp:contentType/>
  <cp:contentStatus/>
</cp:coreProperties>
</file>