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May 2018" sheetId="1" r:id="rId1"/>
  </sheets>
  <definedNames/>
  <calcPr fullCalcOnLoad="1"/>
</workbook>
</file>

<file path=xl/sharedStrings.xml><?xml version="1.0" encoding="utf-8"?>
<sst xmlns="http://schemas.openxmlformats.org/spreadsheetml/2006/main" count="189" uniqueCount="74">
  <si>
    <t>1. Summary of External Merchandise Trade</t>
  </si>
  <si>
    <t>Value: US $ Million</t>
  </si>
  <si>
    <t>Shares in percentage</t>
  </si>
  <si>
    <t>Percentage Increase/Decrease</t>
  </si>
  <si>
    <t>May2018/April2018</t>
  </si>
  <si>
    <t>May2018/May2017</t>
  </si>
  <si>
    <t>May (R)</t>
  </si>
  <si>
    <r>
      <t>April</t>
    </r>
    <r>
      <rPr>
        <b/>
        <vertAlign val="superscript"/>
        <sz val="8"/>
        <color indexed="8"/>
        <rFont val="Calibri"/>
        <family val="2"/>
      </rPr>
      <t>1</t>
    </r>
  </si>
  <si>
    <r>
      <t>May</t>
    </r>
    <r>
      <rPr>
        <b/>
        <vertAlign val="superscript"/>
        <sz val="8"/>
        <color indexed="8"/>
        <rFont val="Calibri"/>
        <family val="2"/>
      </rPr>
      <t>1</t>
    </r>
  </si>
  <si>
    <t>A. Total Exports (f.o.b)</t>
  </si>
  <si>
    <t>Domestic exports</t>
  </si>
  <si>
    <t>Re-exports</t>
  </si>
  <si>
    <t>B. Total Imports (c.i.f)</t>
  </si>
  <si>
    <t>Total External Trade (A+B)</t>
  </si>
  <si>
    <t>Trade Balance (A-B)</t>
  </si>
  <si>
    <t>(R) – Revised,</t>
  </si>
  <si>
    <r>
      <t xml:space="preserve"> </t>
    </r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Preliminary figures</t>
    </r>
  </si>
  <si>
    <t>2. Total Domestic Exports of Goods by S.I.T.C</t>
  </si>
  <si>
    <t>SITC SECTION/DESCRIPTION</t>
  </si>
  <si>
    <t xml:space="preserve">             Value: US $ Million</t>
  </si>
  <si>
    <t xml:space="preserve">              Shares in percentage</t>
  </si>
  <si>
    <t>May(R)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</si>
  <si>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</si>
  <si>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</si>
  <si>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</si>
  <si>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</si>
  <si>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</si>
  <si>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</si>
  <si>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</si>
  <si>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</si>
  <si>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</si>
  <si>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</si>
  <si>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 Domestic Exports</t>
  </si>
  <si>
    <t>3. Total Imports of Goods by S.I.T.C</t>
  </si>
  <si>
    <t xml:space="preserve">         Value: US $ Million</t>
  </si>
  <si>
    <t>Total Imports</t>
  </si>
  <si>
    <t>4. Total re-exports of Goods by S.I.T.C</t>
  </si>
  <si>
    <t>Total Re-exports</t>
  </si>
  <si>
    <t>Rank</t>
  </si>
  <si>
    <t>Country</t>
  </si>
  <si>
    <t>Exports (f.o.b.)</t>
  </si>
  <si>
    <t>Re-Exports (f.o.b.)</t>
  </si>
  <si>
    <t>Percentage increase/decrease</t>
  </si>
  <si>
    <t>Kenya</t>
  </si>
  <si>
    <t>Congo, The Democratic Republic Of</t>
  </si>
  <si>
    <t>United Arab Emirates</t>
  </si>
  <si>
    <t>Uganda</t>
  </si>
  <si>
    <t>Burundi</t>
  </si>
  <si>
    <t>Switzerland</t>
  </si>
  <si>
    <t>Qatar</t>
  </si>
  <si>
    <t>Hong Kong</t>
  </si>
  <si>
    <t>United States</t>
  </si>
  <si>
    <t>Singapore</t>
  </si>
  <si>
    <t>Ethiopia</t>
  </si>
  <si>
    <t>Luxembourg</t>
  </si>
  <si>
    <t>Turkey</t>
  </si>
  <si>
    <t>Belgium</t>
  </si>
  <si>
    <t>Zambia</t>
  </si>
  <si>
    <t>United Kingdom</t>
  </si>
  <si>
    <t>Germany</t>
  </si>
  <si>
    <t>Rest of the World</t>
  </si>
  <si>
    <t>Total</t>
  </si>
  <si>
    <t>Imports (c.i.f.)</t>
  </si>
  <si>
    <t>China</t>
  </si>
  <si>
    <t>India</t>
  </si>
  <si>
    <t>Tanzania, United Republic Of</t>
  </si>
  <si>
    <t>Russian Federation</t>
  </si>
  <si>
    <t>South Africa</t>
  </si>
  <si>
    <t>Japan</t>
  </si>
  <si>
    <t> Total</t>
  </si>
  <si>
    <t>5. Main Trading Partners in May 2018, exports and re-exports</t>
  </si>
  <si>
    <t>6. Main Trading Partners in May 2018, imports</t>
  </si>
  <si>
    <t>Source:NISR</t>
  </si>
  <si>
    <t>Description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</si>
</sst>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rgb="FF000000"/>
      <name val="Calibri"/>
      <family val="2"/>
    </font>
    <font>
      <b/>
      <sz val="9"/>
      <color theme="1"/>
      <name val="Times New Roman"/>
      <family val="1"/>
    </font>
    <font>
      <b/>
      <sz val="9"/>
      <color rgb="FF000000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43" fontId="6" fillId="8" borderId="10" xfId="0" applyNumberFormat="1" applyFont="1" applyFill="1" applyBorder="1" applyAlignment="1">
      <alignment horizontal="left"/>
    </xf>
    <xf numFmtId="2" fontId="46" fillId="8" borderId="11" xfId="42" applyNumberFormat="1" applyFont="1" applyFill="1" applyBorder="1" applyAlignment="1">
      <alignment horizontal="center" vertical="center"/>
    </xf>
    <xf numFmtId="10" fontId="46" fillId="8" borderId="11" xfId="57" applyNumberFormat="1" applyFont="1" applyFill="1" applyBorder="1" applyAlignment="1">
      <alignment horizontal="center"/>
    </xf>
    <xf numFmtId="2" fontId="6" fillId="8" borderId="10" xfId="0" applyNumberFormat="1" applyFont="1" applyFill="1" applyBorder="1" applyAlignment="1">
      <alignment horizontal="center"/>
    </xf>
    <xf numFmtId="2" fontId="46" fillId="8" borderId="12" xfId="0" applyNumberFormat="1" applyFont="1" applyFill="1" applyBorder="1" applyAlignment="1">
      <alignment horizontal="center"/>
    </xf>
    <xf numFmtId="2" fontId="46" fillId="8" borderId="13" xfId="0" applyNumberFormat="1" applyFont="1" applyFill="1" applyBorder="1" applyAlignment="1">
      <alignment horizontal="center"/>
    </xf>
    <xf numFmtId="2" fontId="46" fillId="8" borderId="14" xfId="0" applyNumberFormat="1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6" fillId="8" borderId="10" xfId="0" applyFont="1" applyFill="1" applyBorder="1" applyAlignment="1">
      <alignment horizontal="center"/>
    </xf>
    <xf numFmtId="0" fontId="46" fillId="8" borderId="10" xfId="0" applyFont="1" applyFill="1" applyBorder="1" applyAlignment="1">
      <alignment horizontal="center" vertical="center"/>
    </xf>
    <xf numFmtId="49" fontId="46" fillId="8" borderId="11" xfId="0" applyNumberFormat="1" applyFont="1" applyFill="1" applyBorder="1" applyAlignment="1">
      <alignment horizontal="center" vertical="center"/>
    </xf>
    <xf numFmtId="2" fontId="49" fillId="8" borderId="11" xfId="0" applyNumberFormat="1" applyFont="1" applyFill="1" applyBorder="1" applyAlignment="1">
      <alignment horizontal="center" vertical="center"/>
    </xf>
    <xf numFmtId="2" fontId="50" fillId="8" borderId="11" xfId="0" applyNumberFormat="1" applyFont="1" applyFill="1" applyBorder="1" applyAlignment="1">
      <alignment horizontal="center" vertical="center"/>
    </xf>
    <xf numFmtId="10" fontId="49" fillId="8" borderId="11" xfId="57" applyNumberFormat="1" applyFont="1" applyFill="1" applyBorder="1" applyAlignment="1">
      <alignment horizontal="center" vertical="center"/>
    </xf>
    <xf numFmtId="0" fontId="51" fillId="8" borderId="11" xfId="0" applyFont="1" applyFill="1" applyBorder="1" applyAlignment="1">
      <alignment horizontal="left"/>
    </xf>
    <xf numFmtId="0" fontId="52" fillId="8" borderId="11" xfId="0" applyFont="1" applyFill="1" applyBorder="1" applyAlignment="1">
      <alignment/>
    </xf>
    <xf numFmtId="2" fontId="6" fillId="8" borderId="11" xfId="0" applyNumberFormat="1" applyFont="1" applyFill="1" applyBorder="1" applyAlignment="1">
      <alignment horizontal="center" vertical="center"/>
    </xf>
    <xf numFmtId="2" fontId="46" fillId="8" borderId="11" xfId="0" applyNumberFormat="1" applyFont="1" applyFill="1" applyBorder="1" applyAlignment="1">
      <alignment horizontal="center" vertical="center"/>
    </xf>
    <xf numFmtId="2" fontId="53" fillId="8" borderId="11" xfId="0" applyNumberFormat="1" applyFont="1" applyFill="1" applyBorder="1" applyAlignment="1">
      <alignment horizontal="center" vertical="center"/>
    </xf>
    <xf numFmtId="10" fontId="46" fillId="8" borderId="11" xfId="57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10" fontId="46" fillId="0" borderId="0" xfId="57" applyNumberFormat="1" applyFont="1" applyBorder="1" applyAlignment="1">
      <alignment horizontal="center" vertical="center"/>
    </xf>
    <xf numFmtId="10" fontId="50" fillId="8" borderId="11" xfId="57" applyNumberFormat="1" applyFont="1" applyFill="1" applyBorder="1" applyAlignment="1">
      <alignment horizontal="center" vertical="center"/>
    </xf>
    <xf numFmtId="2" fontId="47" fillId="8" borderId="11" xfId="0" applyNumberFormat="1" applyFont="1" applyFill="1" applyBorder="1" applyAlignment="1">
      <alignment horizontal="center" vertical="center"/>
    </xf>
    <xf numFmtId="49" fontId="51" fillId="8" borderId="10" xfId="0" applyNumberFormat="1" applyFont="1" applyFill="1" applyBorder="1" applyAlignment="1">
      <alignment/>
    </xf>
    <xf numFmtId="0" fontId="52" fillId="8" borderId="15" xfId="0" applyFont="1" applyFill="1" applyBorder="1" applyAlignment="1">
      <alignment/>
    </xf>
    <xf numFmtId="10" fontId="53" fillId="8" borderId="11" xfId="57" applyNumberFormat="1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vertical="center"/>
    </xf>
    <xf numFmtId="0" fontId="46" fillId="8" borderId="15" xfId="0" applyFont="1" applyFill="1" applyBorder="1" applyAlignment="1">
      <alignment vertical="center"/>
    </xf>
    <xf numFmtId="49" fontId="54" fillId="8" borderId="10" xfId="0" applyNumberFormat="1" applyFont="1" applyFill="1" applyBorder="1" applyAlignment="1">
      <alignment/>
    </xf>
    <xf numFmtId="0" fontId="54" fillId="8" borderId="15" xfId="0" applyFont="1" applyFill="1" applyBorder="1" applyAlignment="1">
      <alignment/>
    </xf>
    <xf numFmtId="0" fontId="0" fillId="0" borderId="0" xfId="0" applyFill="1" applyAlignment="1">
      <alignment/>
    </xf>
    <xf numFmtId="0" fontId="53" fillId="8" borderId="11" xfId="0" applyFont="1" applyFill="1" applyBorder="1" applyAlignment="1">
      <alignment horizontal="justify" vertical="center"/>
    </xf>
    <xf numFmtId="0" fontId="49" fillId="8" borderId="11" xfId="0" applyFont="1" applyFill="1" applyBorder="1" applyAlignment="1">
      <alignment/>
    </xf>
    <xf numFmtId="2" fontId="49" fillId="8" borderId="11" xfId="42" applyNumberFormat="1" applyFont="1" applyFill="1" applyBorder="1" applyAlignment="1">
      <alignment horizontal="center" vertical="center"/>
    </xf>
    <xf numFmtId="10" fontId="50" fillId="8" borderId="11" xfId="0" applyNumberFormat="1" applyFont="1" applyFill="1" applyBorder="1" applyAlignment="1">
      <alignment horizontal="center" vertical="center"/>
    </xf>
    <xf numFmtId="0" fontId="53" fillId="8" borderId="11" xfId="0" applyFont="1" applyFill="1" applyBorder="1" applyAlignment="1">
      <alignment horizontal="center" vertical="top"/>
    </xf>
    <xf numFmtId="0" fontId="49" fillId="8" borderId="11" xfId="0" applyFont="1" applyFill="1" applyBorder="1" applyAlignment="1">
      <alignment wrapText="1"/>
    </xf>
    <xf numFmtId="2" fontId="49" fillId="8" borderId="11" xfId="0" applyNumberFormat="1" applyFont="1" applyFill="1" applyBorder="1" applyAlignment="1">
      <alignment horizontal="center"/>
    </xf>
    <xf numFmtId="10" fontId="49" fillId="8" borderId="11" xfId="0" applyNumberFormat="1" applyFont="1" applyFill="1" applyBorder="1" applyAlignment="1">
      <alignment horizontal="center" vertical="center"/>
    </xf>
    <xf numFmtId="10" fontId="53" fillId="8" borderId="11" xfId="0" applyNumberFormat="1" applyFont="1" applyFill="1" applyBorder="1" applyAlignment="1">
      <alignment horizontal="center" vertical="center"/>
    </xf>
    <xf numFmtId="10" fontId="46" fillId="8" borderId="11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top"/>
    </xf>
    <xf numFmtId="2" fontId="53" fillId="0" borderId="0" xfId="0" applyNumberFormat="1" applyFont="1" applyFill="1" applyBorder="1" applyAlignment="1">
      <alignment horizontal="center" vertical="center"/>
    </xf>
    <xf numFmtId="10" fontId="5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53" fillId="33" borderId="0" xfId="0" applyNumberFormat="1" applyFont="1" applyFill="1" applyBorder="1" applyAlignment="1">
      <alignment horizontal="center" vertical="center"/>
    </xf>
    <xf numFmtId="10" fontId="46" fillId="0" borderId="0" xfId="0" applyNumberFormat="1" applyFont="1" applyFill="1" applyBorder="1" applyAlignment="1">
      <alignment horizontal="center" vertical="center"/>
    </xf>
    <xf numFmtId="43" fontId="0" fillId="0" borderId="0" xfId="42" applyNumberFormat="1" applyFont="1" applyFill="1" applyBorder="1" applyAlignment="1">
      <alignment/>
    </xf>
    <xf numFmtId="2" fontId="53" fillId="8" borderId="11" xfId="0" applyNumberFormat="1" applyFont="1" applyFill="1" applyBorder="1" applyAlignment="1">
      <alignment horizontal="center"/>
    </xf>
    <xf numFmtId="43" fontId="0" fillId="0" borderId="0" xfId="42" applyNumberFormat="1" applyFont="1" applyAlignment="1">
      <alignment/>
    </xf>
    <xf numFmtId="2" fontId="0" fillId="0" borderId="0" xfId="42" applyNumberFormat="1" applyFont="1" applyAlignment="1">
      <alignment/>
    </xf>
    <xf numFmtId="0" fontId="50" fillId="0" borderId="0" xfId="0" applyFont="1" applyAlignment="1">
      <alignment/>
    </xf>
    <xf numFmtId="0" fontId="46" fillId="8" borderId="10" xfId="0" applyFont="1" applyFill="1" applyBorder="1" applyAlignment="1">
      <alignment horizontal="center"/>
    </xf>
    <xf numFmtId="0" fontId="46" fillId="8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4" fontId="0" fillId="0" borderId="0" xfId="57" applyNumberFormat="1" applyFont="1" applyAlignment="1">
      <alignment/>
    </xf>
    <xf numFmtId="10" fontId="0" fillId="0" borderId="0" xfId="57" applyNumberFormat="1" applyFont="1" applyAlignment="1">
      <alignment/>
    </xf>
    <xf numFmtId="0" fontId="46" fillId="8" borderId="16" xfId="0" applyNumberFormat="1" applyFont="1" applyFill="1" applyBorder="1" applyAlignment="1">
      <alignment horizontal="center" vertical="center" wrapText="1"/>
    </xf>
    <xf numFmtId="0" fontId="46" fillId="8" borderId="11" xfId="0" applyNumberFormat="1" applyFont="1" applyFill="1" applyBorder="1" applyAlignment="1">
      <alignment horizontal="center" vertical="center" wrapText="1"/>
    </xf>
    <xf numFmtId="0" fontId="49" fillId="8" borderId="10" xfId="0" applyFont="1" applyFill="1" applyBorder="1" applyAlignment="1">
      <alignment/>
    </xf>
    <xf numFmtId="0" fontId="49" fillId="8" borderId="17" xfId="0" applyFont="1" applyFill="1" applyBorder="1" applyAlignment="1">
      <alignment/>
    </xf>
    <xf numFmtId="0" fontId="46" fillId="8" borderId="10" xfId="0" applyFont="1" applyFill="1" applyBorder="1" applyAlignment="1">
      <alignment/>
    </xf>
    <xf numFmtId="0" fontId="46" fillId="8" borderId="17" xfId="0" applyFont="1" applyFill="1" applyBorder="1" applyAlignment="1">
      <alignment/>
    </xf>
    <xf numFmtId="0" fontId="46" fillId="8" borderId="10" xfId="0" applyFont="1" applyFill="1" applyBorder="1" applyAlignment="1">
      <alignment horizontal="left"/>
    </xf>
    <xf numFmtId="0" fontId="46" fillId="8" borderId="17" xfId="0" applyFont="1" applyFill="1" applyBorder="1" applyAlignment="1">
      <alignment horizontal="left"/>
    </xf>
    <xf numFmtId="0" fontId="46" fillId="8" borderId="10" xfId="0" applyFont="1" applyFill="1" applyBorder="1" applyAlignment="1">
      <alignment horizontal="center"/>
    </xf>
    <xf numFmtId="0" fontId="46" fillId="8" borderId="15" xfId="0" applyFont="1" applyFill="1" applyBorder="1" applyAlignment="1">
      <alignment horizontal="center"/>
    </xf>
    <xf numFmtId="0" fontId="46" fillId="8" borderId="17" xfId="0" applyFont="1" applyFill="1" applyBorder="1" applyAlignment="1">
      <alignment horizontal="center"/>
    </xf>
    <xf numFmtId="0" fontId="46" fillId="8" borderId="11" xfId="0" applyFont="1" applyFill="1" applyBorder="1" applyAlignment="1">
      <alignment horizontal="left"/>
    </xf>
    <xf numFmtId="0" fontId="46" fillId="8" borderId="11" xfId="0" applyFont="1" applyFill="1" applyBorder="1" applyAlignment="1">
      <alignment horizontal="center" wrapText="1"/>
    </xf>
    <xf numFmtId="0" fontId="55" fillId="8" borderId="11" xfId="0" applyFont="1" applyFill="1" applyBorder="1" applyAlignment="1">
      <alignment horizontal="left" vertical="center"/>
    </xf>
    <xf numFmtId="0" fontId="55" fillId="8" borderId="11" xfId="0" applyFont="1" applyFill="1" applyBorder="1" applyAlignment="1">
      <alignment horizontal="center" vertical="center"/>
    </xf>
    <xf numFmtId="0" fontId="46" fillId="8" borderId="11" xfId="0" applyFont="1" applyFill="1" applyBorder="1" applyAlignment="1">
      <alignment horizontal="center"/>
    </xf>
    <xf numFmtId="0" fontId="56" fillId="8" borderId="11" xfId="0" applyFont="1" applyFill="1" applyBorder="1" applyAlignment="1">
      <alignment horizontal="center" wrapText="1"/>
    </xf>
    <xf numFmtId="0" fontId="49" fillId="8" borderId="10" xfId="0" applyFont="1" applyFill="1" applyBorder="1" applyAlignment="1">
      <alignment wrapText="1"/>
    </xf>
    <xf numFmtId="0" fontId="49" fillId="8" borderId="17" xfId="0" applyFont="1" applyFill="1" applyBorder="1" applyAlignment="1">
      <alignment wrapText="1"/>
    </xf>
    <xf numFmtId="0" fontId="46" fillId="8" borderId="10" xfId="0" applyFont="1" applyFill="1" applyBorder="1" applyAlignment="1">
      <alignment horizontal="center" vertical="center"/>
    </xf>
    <xf numFmtId="0" fontId="46" fillId="8" borderId="15" xfId="0" applyFont="1" applyFill="1" applyBorder="1" applyAlignment="1">
      <alignment horizontal="center" vertical="center"/>
    </xf>
    <xf numFmtId="0" fontId="46" fillId="8" borderId="17" xfId="0" applyFont="1" applyFill="1" applyBorder="1" applyAlignment="1">
      <alignment horizontal="center" vertical="center"/>
    </xf>
    <xf numFmtId="0" fontId="56" fillId="8" borderId="18" xfId="0" applyFont="1" applyFill="1" applyBorder="1" applyAlignment="1">
      <alignment horizontal="center" wrapText="1"/>
    </xf>
    <xf numFmtId="0" fontId="56" fillId="8" borderId="19" xfId="0" applyFont="1" applyFill="1" applyBorder="1" applyAlignment="1">
      <alignment horizontal="center" wrapText="1"/>
    </xf>
    <xf numFmtId="0" fontId="53" fillId="8" borderId="11" xfId="0" applyFont="1" applyFill="1" applyBorder="1" applyAlignment="1">
      <alignment horizontal="justify" vertical="top" textRotation="90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21" xfId="0" applyFont="1" applyFill="1" applyBorder="1" applyAlignment="1">
      <alignment horizontal="center" vertical="center" wrapText="1"/>
    </xf>
    <xf numFmtId="0" fontId="53" fillId="8" borderId="16" xfId="0" applyFont="1" applyFill="1" applyBorder="1" applyAlignment="1">
      <alignment horizontal="center" vertical="center" wrapText="1"/>
    </xf>
    <xf numFmtId="0" fontId="53" fillId="8" borderId="11" xfId="0" applyFont="1" applyFill="1" applyBorder="1" applyAlignment="1">
      <alignment horizontal="center"/>
    </xf>
    <xf numFmtId="0" fontId="53" fillId="8" borderId="11" xfId="0" applyFont="1" applyFill="1" applyBorder="1" applyAlignment="1">
      <alignment vertical="top"/>
    </xf>
    <xf numFmtId="0" fontId="53" fillId="8" borderId="11" xfId="0" applyFont="1" applyFill="1" applyBorder="1" applyAlignment="1">
      <alignment horizontal="left"/>
    </xf>
    <xf numFmtId="0" fontId="53" fillId="8" borderId="11" xfId="0" applyFont="1" applyFill="1" applyBorder="1" applyAlignment="1">
      <alignment horizontal="justify" vertical="top" textRotation="90"/>
    </xf>
    <xf numFmtId="0" fontId="53" fillId="8" borderId="20" xfId="0" applyFont="1" applyFill="1" applyBorder="1" applyAlignment="1">
      <alignment horizontal="center" vertical="center"/>
    </xf>
    <xf numFmtId="0" fontId="53" fillId="8" borderId="21" xfId="0" applyFont="1" applyFill="1" applyBorder="1" applyAlignment="1">
      <alignment horizontal="center" vertical="center"/>
    </xf>
    <xf numFmtId="0" fontId="53" fillId="8" borderId="16" xfId="0" applyFont="1" applyFill="1" applyBorder="1" applyAlignment="1">
      <alignment horizontal="center" vertical="center"/>
    </xf>
    <xf numFmtId="0" fontId="53" fillId="8" borderId="11" xfId="0" applyFont="1" applyFill="1" applyBorder="1" applyAlignment="1">
      <alignment horizontal="center" wrapText="1"/>
    </xf>
    <xf numFmtId="0" fontId="53" fillId="8" borderId="11" xfId="0" applyFont="1" applyFill="1" applyBorder="1" applyAlignment="1">
      <alignment vertical="top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W118"/>
  <sheetViews>
    <sheetView tabSelected="1" zoomScale="130" zoomScaleNormal="130" zoomScalePageLayoutView="0" workbookViewId="0" topLeftCell="A1">
      <selection activeCell="C2" sqref="C2"/>
    </sheetView>
  </sheetViews>
  <sheetFormatPr defaultColWidth="9.140625" defaultRowHeight="15"/>
  <cols>
    <col min="1" max="1" width="2.7109375" style="0" customWidth="1"/>
    <col min="2" max="2" width="3.8515625" style="0" customWidth="1"/>
    <col min="3" max="3" width="19.140625" style="0" customWidth="1"/>
    <col min="4" max="4" width="8.8515625" style="0" customWidth="1"/>
    <col min="5" max="5" width="7.421875" style="0" customWidth="1"/>
    <col min="6" max="6" width="6.8515625" style="0" customWidth="1"/>
    <col min="7" max="7" width="8.57421875" style="0" customWidth="1"/>
    <col min="8" max="8" width="6.28125" style="0" customWidth="1"/>
    <col min="9" max="9" width="7.57421875" style="0" customWidth="1"/>
    <col min="10" max="11" width="15.7109375" style="0" customWidth="1"/>
    <col min="12" max="12" width="6.57421875" style="2" customWidth="1"/>
    <col min="13" max="13" width="8.28125" style="2" customWidth="1"/>
    <col min="14" max="14" width="18.00390625" style="2" bestFit="1" customWidth="1"/>
    <col min="15" max="16" width="6.7109375" style="2" customWidth="1"/>
    <col min="17" max="17" width="9.140625" style="2" customWidth="1"/>
    <col min="18" max="18" width="6.57421875" style="2" customWidth="1"/>
    <col min="19" max="19" width="7.421875" style="2" customWidth="1"/>
    <col min="20" max="20" width="7.8515625" style="2" customWidth="1"/>
    <col min="21" max="21" width="8.57421875" style="2" customWidth="1"/>
    <col min="22" max="23" width="9.140625" style="2" customWidth="1"/>
  </cols>
  <sheetData>
    <row r="2" ht="15">
      <c r="B2" s="1" t="s">
        <v>0</v>
      </c>
    </row>
    <row r="3" ht="15.75" customHeight="1"/>
    <row r="4" spans="2:11" ht="21" customHeight="1">
      <c r="B4" s="84" t="s">
        <v>73</v>
      </c>
      <c r="C4" s="84"/>
      <c r="D4" s="79" t="s">
        <v>1</v>
      </c>
      <c r="E4" s="80"/>
      <c r="F4" s="81"/>
      <c r="G4" s="82" t="s">
        <v>2</v>
      </c>
      <c r="H4" s="82"/>
      <c r="I4" s="82"/>
      <c r="J4" s="83" t="s">
        <v>3</v>
      </c>
      <c r="K4" s="83"/>
    </row>
    <row r="5" spans="2:11" ht="15">
      <c r="B5" s="84"/>
      <c r="C5" s="84"/>
      <c r="D5" s="66">
        <v>2017</v>
      </c>
      <c r="E5" s="79">
        <v>2018</v>
      </c>
      <c r="F5" s="81"/>
      <c r="G5" s="66">
        <v>2017</v>
      </c>
      <c r="H5" s="79">
        <v>2018</v>
      </c>
      <c r="I5" s="81"/>
      <c r="J5" s="71" t="s">
        <v>4</v>
      </c>
      <c r="K5" s="72" t="s">
        <v>5</v>
      </c>
    </row>
    <row r="6" spans="2:11" ht="15.75" customHeight="1">
      <c r="B6" s="84"/>
      <c r="C6" s="84"/>
      <c r="D6" s="67" t="s">
        <v>6</v>
      </c>
      <c r="E6" s="17" t="s">
        <v>7</v>
      </c>
      <c r="F6" s="17" t="s">
        <v>8</v>
      </c>
      <c r="G6" s="67" t="s">
        <v>6</v>
      </c>
      <c r="H6" s="17" t="s">
        <v>7</v>
      </c>
      <c r="I6" s="17" t="s">
        <v>8</v>
      </c>
      <c r="J6" s="72"/>
      <c r="K6" s="72"/>
    </row>
    <row r="7" spans="2:12" ht="15">
      <c r="B7" s="73" t="s">
        <v>9</v>
      </c>
      <c r="C7" s="74"/>
      <c r="D7" s="18">
        <f>SUM(D8:D9)</f>
        <v>67.17742353505663</v>
      </c>
      <c r="E7" s="19">
        <f>SUM(E8:E9)</f>
        <v>80.86972980154319</v>
      </c>
      <c r="F7" s="19">
        <f>SUM(F8:F9)</f>
        <v>82.24697145776196</v>
      </c>
      <c r="G7" s="19">
        <f>+D7/$D$11*100</f>
        <v>22.51672783330668</v>
      </c>
      <c r="H7" s="19">
        <f>+E7/$E$11*100</f>
        <v>27.93351047559386</v>
      </c>
      <c r="I7" s="19">
        <f>+F7/$F$11*100</f>
        <v>26.857296513300305</v>
      </c>
      <c r="J7" s="20">
        <f>+F7/E7-1</f>
        <v>0.017030372917018033</v>
      </c>
      <c r="K7" s="20">
        <f>+F7/D7-1</f>
        <v>0.22432458897208618</v>
      </c>
      <c r="L7" s="3"/>
    </row>
    <row r="8" spans="2:12" ht="15">
      <c r="B8" s="73" t="s">
        <v>10</v>
      </c>
      <c r="C8" s="74"/>
      <c r="D8" s="18">
        <v>40.04177480908433</v>
      </c>
      <c r="E8" s="19">
        <v>54.061409187915174</v>
      </c>
      <c r="F8" s="19">
        <v>51.456971457761966</v>
      </c>
      <c r="G8" s="19">
        <f>+D8/$D$11*100</f>
        <v>13.421320704093409</v>
      </c>
      <c r="H8" s="19">
        <f>+E8/$E$11*100</f>
        <v>18.67354996216616</v>
      </c>
      <c r="I8" s="19">
        <f>+F8/$F$11*100</f>
        <v>16.802991230227477</v>
      </c>
      <c r="J8" s="20">
        <f>+F8/E8-1</f>
        <v>-0.048175542762866064</v>
      </c>
      <c r="K8" s="20">
        <f>+F8/D8-1</f>
        <v>0.28508218487078296</v>
      </c>
      <c r="L8" s="4"/>
    </row>
    <row r="9" spans="2:11" ht="15">
      <c r="B9" s="73" t="s">
        <v>11</v>
      </c>
      <c r="C9" s="74"/>
      <c r="D9" s="18">
        <v>27.1356487259723</v>
      </c>
      <c r="E9" s="19">
        <v>26.80832061362801</v>
      </c>
      <c r="F9" s="19">
        <v>30.79</v>
      </c>
      <c r="G9" s="19">
        <f>+D9/$D$11*100</f>
        <v>9.095407129213271</v>
      </c>
      <c r="H9" s="19">
        <f>+E9/$E$11*100</f>
        <v>9.259960513427695</v>
      </c>
      <c r="I9" s="19">
        <f>+F9/$F$11*100</f>
        <v>10.054305283072832</v>
      </c>
      <c r="J9" s="20">
        <f>+F9/E9-1</f>
        <v>0.14852401400884108</v>
      </c>
      <c r="K9" s="20">
        <f>+F9/D9-1</f>
        <v>0.1346697589923478</v>
      </c>
    </row>
    <row r="10" spans="2:11" ht="15">
      <c r="B10" s="75" t="s">
        <v>12</v>
      </c>
      <c r="C10" s="76"/>
      <c r="D10" s="24">
        <v>231.16709629205596</v>
      </c>
      <c r="E10" s="25">
        <v>208.63820681172604</v>
      </c>
      <c r="F10" s="25">
        <v>223.99</v>
      </c>
      <c r="G10" s="25">
        <f>+D10/$D$11*100</f>
        <v>77.48327216669331</v>
      </c>
      <c r="H10" s="25">
        <f>+E10/$E$11*100</f>
        <v>72.06648952440614</v>
      </c>
      <c r="I10" s="25">
        <f>+F10/$F$11*100</f>
        <v>73.14270348669969</v>
      </c>
      <c r="J10" s="20">
        <f>+F10/E10-1</f>
        <v>0.07358092950888584</v>
      </c>
      <c r="K10" s="20">
        <f>+F10/D10-1</f>
        <v>-0.03104722258131587</v>
      </c>
    </row>
    <row r="11" spans="2:11" ht="15">
      <c r="B11" s="77" t="s">
        <v>13</v>
      </c>
      <c r="C11" s="78"/>
      <c r="D11" s="5">
        <f>SUM(D7,D10)</f>
        <v>298.3445198271126</v>
      </c>
      <c r="E11" s="5">
        <f>SUM(E7,E10)</f>
        <v>289.50793661326924</v>
      </c>
      <c r="F11" s="5">
        <f>SUM(F7,F10)</f>
        <v>306.23697145776197</v>
      </c>
      <c r="G11" s="6">
        <f>+D11/$D$11*100</f>
        <v>100</v>
      </c>
      <c r="H11" s="6">
        <f>+E11/$E$11*100</f>
        <v>100</v>
      </c>
      <c r="I11" s="6">
        <f>+F11/$F$11*100</f>
        <v>100</v>
      </c>
      <c r="J11" s="7">
        <f>+F11/E11-1</f>
        <v>0.057784373859289806</v>
      </c>
      <c r="K11" s="7">
        <f>+F11/D11-1</f>
        <v>0.026454153189148455</v>
      </c>
    </row>
    <row r="12" spans="2:11" ht="15">
      <c r="B12" s="77" t="s">
        <v>14</v>
      </c>
      <c r="C12" s="78"/>
      <c r="D12" s="8">
        <f>+D7-D10</f>
        <v>-163.9896727569993</v>
      </c>
      <c r="E12" s="8">
        <f>+E7-E10</f>
        <v>-127.76847701018285</v>
      </c>
      <c r="F12" s="8">
        <f>+F7-F10</f>
        <v>-141.74302854223805</v>
      </c>
      <c r="G12" s="9"/>
      <c r="H12" s="10"/>
      <c r="I12" s="11"/>
      <c r="J12" s="7">
        <f>+F12/E12-1</f>
        <v>0.10937401665155222</v>
      </c>
      <c r="K12" s="7">
        <f>+F12/D12-1</f>
        <v>-0.13565881217243747</v>
      </c>
    </row>
    <row r="13" ht="15">
      <c r="B13" s="12" t="s">
        <v>15</v>
      </c>
    </row>
    <row r="14" spans="2:11" ht="15">
      <c r="B14" s="12" t="s">
        <v>16</v>
      </c>
      <c r="D14" s="68"/>
      <c r="E14" s="68"/>
      <c r="J14" s="69"/>
      <c r="K14" s="70"/>
    </row>
    <row r="15" ht="15">
      <c r="B15" s="12" t="s">
        <v>72</v>
      </c>
    </row>
    <row r="16" ht="15">
      <c r="B16" s="12"/>
    </row>
    <row r="17" ht="15">
      <c r="B17" s="1" t="s">
        <v>17</v>
      </c>
    </row>
    <row r="18" spans="2:10" ht="15">
      <c r="B18" s="13"/>
      <c r="C18" s="14"/>
      <c r="D18" s="14"/>
      <c r="E18" s="14"/>
      <c r="F18" s="14"/>
      <c r="G18" s="14"/>
      <c r="H18" s="14"/>
      <c r="I18" s="14"/>
      <c r="J18" s="14"/>
    </row>
    <row r="19" spans="2:11" ht="21" customHeight="1">
      <c r="B19" s="85" t="s">
        <v>18</v>
      </c>
      <c r="C19" s="85"/>
      <c r="D19" s="79" t="s">
        <v>19</v>
      </c>
      <c r="E19" s="80"/>
      <c r="F19" s="81"/>
      <c r="G19" s="82" t="s">
        <v>20</v>
      </c>
      <c r="H19" s="82"/>
      <c r="I19" s="82"/>
      <c r="J19" s="83" t="s">
        <v>3</v>
      </c>
      <c r="K19" s="83"/>
    </row>
    <row r="20" spans="2:11" ht="15">
      <c r="B20" s="85"/>
      <c r="C20" s="85"/>
      <c r="D20" s="15">
        <v>2017</v>
      </c>
      <c r="E20" s="79">
        <v>2018</v>
      </c>
      <c r="F20" s="81"/>
      <c r="G20" s="15">
        <v>2017</v>
      </c>
      <c r="H20" s="79">
        <v>2018</v>
      </c>
      <c r="I20" s="81"/>
      <c r="J20" s="71" t="s">
        <v>4</v>
      </c>
      <c r="K20" s="72" t="s">
        <v>5</v>
      </c>
    </row>
    <row r="21" spans="2:11" ht="16.5" customHeight="1">
      <c r="B21" s="85"/>
      <c r="C21" s="85"/>
      <c r="D21" s="16" t="s">
        <v>21</v>
      </c>
      <c r="E21" s="17" t="s">
        <v>7</v>
      </c>
      <c r="F21" s="17" t="s">
        <v>8</v>
      </c>
      <c r="G21" s="16" t="s">
        <v>21</v>
      </c>
      <c r="H21" s="17" t="s">
        <v>7</v>
      </c>
      <c r="I21" s="17" t="s">
        <v>8</v>
      </c>
      <c r="J21" s="72"/>
      <c r="K21" s="72"/>
    </row>
    <row r="22" spans="2:11" ht="15">
      <c r="B22" s="73" t="s">
        <v>22</v>
      </c>
      <c r="C22" s="74"/>
      <c r="D22" s="18">
        <v>18.233063711051233</v>
      </c>
      <c r="E22" s="19">
        <v>22.034893938568235</v>
      </c>
      <c r="F22" s="19">
        <v>22.062557350675636</v>
      </c>
      <c r="G22" s="19">
        <f>D22/$D$32*100</f>
        <v>45.535103770961406</v>
      </c>
      <c r="H22" s="19">
        <f>E22/$E$32*100</f>
        <v>40.75900770913291</v>
      </c>
      <c r="I22" s="19">
        <f>F22/$F$32*100</f>
        <v>42.875740109939244</v>
      </c>
      <c r="J22" s="20">
        <f>+F22/E22-1</f>
        <v>0.0012554365900070419</v>
      </c>
      <c r="K22" s="20">
        <f>+F22/D22-1</f>
        <v>0.21003017925634238</v>
      </c>
    </row>
    <row r="23" spans="2:11" ht="15">
      <c r="B23" s="73" t="s">
        <v>23</v>
      </c>
      <c r="C23" s="74"/>
      <c r="D23" s="18">
        <v>0.0180673549275695</v>
      </c>
      <c r="E23" s="19">
        <v>0.00465572898744203</v>
      </c>
      <c r="F23" s="19">
        <v>0.022704200880042873</v>
      </c>
      <c r="G23" s="19">
        <f aca="true" t="shared" si="0" ref="G23:G32">D23/$D$32*100</f>
        <v>0.045121264014177855</v>
      </c>
      <c r="H23" s="19">
        <f aca="true" t="shared" si="1" ref="H23:H32">E23/$E$32*100</f>
        <v>0.008611926802090771</v>
      </c>
      <c r="I23" s="19">
        <f aca="true" t="shared" si="2" ref="I23:I32">F23/$F$32*100</f>
        <v>0.044122691710839275</v>
      </c>
      <c r="J23" s="20">
        <f aca="true" t="shared" si="3" ref="J23:J32">+F23/E23-1</f>
        <v>3.8766156581027946</v>
      </c>
      <c r="K23" s="20">
        <f aca="true" t="shared" si="4" ref="K23:K32">+F23/D23-1</f>
        <v>0.256642213044582</v>
      </c>
    </row>
    <row r="24" spans="2:11" ht="15">
      <c r="B24" s="73" t="s">
        <v>24</v>
      </c>
      <c r="C24" s="74"/>
      <c r="D24" s="18">
        <v>12.709543161086877</v>
      </c>
      <c r="E24" s="19">
        <v>16.803073765820304</v>
      </c>
      <c r="F24" s="19">
        <v>14.446195148596601</v>
      </c>
      <c r="G24" s="19">
        <f t="shared" si="0"/>
        <v>31.740708851405476</v>
      </c>
      <c r="H24" s="19">
        <f t="shared" si="1"/>
        <v>31.081457213617075</v>
      </c>
      <c r="I24" s="19">
        <f t="shared" si="2"/>
        <v>28.07432062039376</v>
      </c>
      <c r="J24" s="20">
        <f t="shared" si="3"/>
        <v>-0.1402647307314635</v>
      </c>
      <c r="K24" s="20">
        <f t="shared" si="4"/>
        <v>0.13664157440582714</v>
      </c>
    </row>
    <row r="25" spans="2:11" ht="15">
      <c r="B25" s="73" t="s">
        <v>25</v>
      </c>
      <c r="C25" s="74"/>
      <c r="D25" s="18">
        <v>0.0005074363590233058</v>
      </c>
      <c r="E25" s="19">
        <v>0.033505184044573165</v>
      </c>
      <c r="F25" s="19">
        <v>0.007985371635181716</v>
      </c>
      <c r="G25" s="19">
        <f t="shared" si="0"/>
        <v>0.001267267401214651</v>
      </c>
      <c r="H25" s="19">
        <f t="shared" si="1"/>
        <v>0.06197615738818528</v>
      </c>
      <c r="I25" s="19">
        <f t="shared" si="2"/>
        <v>0.015518541820395401</v>
      </c>
      <c r="J25" s="20">
        <f t="shared" si="3"/>
        <v>-0.76166757882725</v>
      </c>
      <c r="K25" s="20">
        <f t="shared" si="4"/>
        <v>14.73669583029418</v>
      </c>
    </row>
    <row r="26" spans="2:11" ht="15">
      <c r="B26" s="73" t="s">
        <v>26</v>
      </c>
      <c r="C26" s="74"/>
      <c r="D26" s="18">
        <v>0.012369646848457757</v>
      </c>
      <c r="E26" s="19">
        <v>0.01151126610646172</v>
      </c>
      <c r="F26" s="19">
        <v>0</v>
      </c>
      <c r="G26" s="19">
        <f t="shared" si="0"/>
        <v>0.030891854587952575</v>
      </c>
      <c r="H26" s="19">
        <f t="shared" si="1"/>
        <v>0.02129294496643446</v>
      </c>
      <c r="I26" s="19">
        <f t="shared" si="2"/>
        <v>0</v>
      </c>
      <c r="J26" s="20">
        <v>0</v>
      </c>
      <c r="K26" s="20">
        <v>0</v>
      </c>
    </row>
    <row r="27" spans="2:11" ht="15">
      <c r="B27" s="73" t="s">
        <v>27</v>
      </c>
      <c r="C27" s="74"/>
      <c r="D27" s="18">
        <v>0.3456225398397951</v>
      </c>
      <c r="E27" s="19">
        <v>0.1861642529668911</v>
      </c>
      <c r="F27" s="19">
        <v>0.200584486265509</v>
      </c>
      <c r="G27" s="19">
        <f t="shared" si="0"/>
        <v>0.8631548963243838</v>
      </c>
      <c r="H27" s="19">
        <f t="shared" si="1"/>
        <v>0.34435701133833196</v>
      </c>
      <c r="I27" s="19">
        <f t="shared" si="2"/>
        <v>0.38981012792437103</v>
      </c>
      <c r="J27" s="20">
        <f t="shared" si="3"/>
        <v>0.07745973283701524</v>
      </c>
      <c r="K27" s="20">
        <f t="shared" si="4"/>
        <v>-0.4196429250288911</v>
      </c>
    </row>
    <row r="28" spans="2:11" ht="27" customHeight="1">
      <c r="B28" s="88" t="s">
        <v>28</v>
      </c>
      <c r="C28" s="89"/>
      <c r="D28" s="18">
        <v>2.220023003781608</v>
      </c>
      <c r="E28" s="19">
        <v>1.7058742842691053</v>
      </c>
      <c r="F28" s="19">
        <v>1.6792391021450637</v>
      </c>
      <c r="G28" s="19">
        <f t="shared" si="0"/>
        <v>5.544267241815537</v>
      </c>
      <c r="H28" s="19">
        <f t="shared" si="1"/>
        <v>3.1554380655146415</v>
      </c>
      <c r="I28" s="19">
        <f t="shared" si="2"/>
        <v>3.2633850274757292</v>
      </c>
      <c r="J28" s="20">
        <f t="shared" si="3"/>
        <v>-0.015613801303918318</v>
      </c>
      <c r="K28" s="20">
        <f t="shared" si="4"/>
        <v>-0.24359382795375006</v>
      </c>
    </row>
    <row r="29" spans="2:11" ht="15">
      <c r="B29" s="73" t="s">
        <v>29</v>
      </c>
      <c r="C29" s="74"/>
      <c r="D29" s="18">
        <v>1.113267942103928</v>
      </c>
      <c r="E29" s="19">
        <v>1.0493785816102685</v>
      </c>
      <c r="F29" s="19">
        <v>0.7040197829750907</v>
      </c>
      <c r="G29" s="19">
        <f t="shared" si="0"/>
        <v>2.780266227987875</v>
      </c>
      <c r="H29" s="19">
        <f t="shared" si="1"/>
        <v>1.94108625241838</v>
      </c>
      <c r="I29" s="19">
        <f t="shared" si="2"/>
        <v>1.3681718201254414</v>
      </c>
      <c r="J29" s="20">
        <f t="shared" si="3"/>
        <v>-0.32910791652067617</v>
      </c>
      <c r="K29" s="20">
        <f t="shared" si="4"/>
        <v>-0.36760975830797105</v>
      </c>
    </row>
    <row r="30" spans="2:11" ht="15">
      <c r="B30" s="73" t="s">
        <v>30</v>
      </c>
      <c r="C30" s="74"/>
      <c r="D30" s="18">
        <v>0.8791995481400041</v>
      </c>
      <c r="E30" s="19">
        <v>0.9360854945975373</v>
      </c>
      <c r="F30" s="19">
        <v>0.9805789233142205</v>
      </c>
      <c r="G30" s="19">
        <f t="shared" si="0"/>
        <v>2.1957057406469875</v>
      </c>
      <c r="H30" s="19">
        <f t="shared" si="1"/>
        <v>1.7315225567719548</v>
      </c>
      <c r="I30" s="19">
        <f t="shared" si="2"/>
        <v>1.905628908065685</v>
      </c>
      <c r="J30" s="20">
        <f t="shared" si="3"/>
        <v>0.047531372907143155</v>
      </c>
      <c r="K30" s="20">
        <f t="shared" si="4"/>
        <v>0.11530872074341958</v>
      </c>
    </row>
    <row r="31" spans="2:11" ht="15">
      <c r="B31" s="73" t="s">
        <v>31</v>
      </c>
      <c r="C31" s="74"/>
      <c r="D31" s="18">
        <v>4.510110464945813</v>
      </c>
      <c r="E31" s="19">
        <v>11.212602348425865</v>
      </c>
      <c r="F31" s="19">
        <v>11.353070348059433</v>
      </c>
      <c r="G31" s="19">
        <f t="shared" si="0"/>
        <v>11.263512884854938</v>
      </c>
      <c r="H31" s="19">
        <f t="shared" si="1"/>
        <v>20.7404921863049</v>
      </c>
      <c r="I31" s="19">
        <f t="shared" si="2"/>
        <v>22.063230746835746</v>
      </c>
      <c r="J31" s="20">
        <f t="shared" si="3"/>
        <v>0.012527689404171927</v>
      </c>
      <c r="K31" s="20">
        <f t="shared" si="4"/>
        <v>1.5172488426391206</v>
      </c>
    </row>
    <row r="32" spans="2:11" ht="15">
      <c r="B32" s="21" t="s">
        <v>32</v>
      </c>
      <c r="C32" s="22"/>
      <c r="D32" s="23">
        <v>40.04177480908433</v>
      </c>
      <c r="E32" s="24">
        <v>54.061409187915174</v>
      </c>
      <c r="F32" s="24">
        <v>51.456971457761966</v>
      </c>
      <c r="G32" s="25">
        <f t="shared" si="0"/>
        <v>100</v>
      </c>
      <c r="H32" s="25">
        <f t="shared" si="1"/>
        <v>100</v>
      </c>
      <c r="I32" s="25">
        <f t="shared" si="2"/>
        <v>100</v>
      </c>
      <c r="J32" s="26">
        <f t="shared" si="3"/>
        <v>-0.048175542762866064</v>
      </c>
      <c r="K32" s="26">
        <f t="shared" si="4"/>
        <v>0.28508218487078296</v>
      </c>
    </row>
    <row r="33" spans="2:11" ht="15">
      <c r="B33" s="12" t="s">
        <v>15</v>
      </c>
      <c r="C33" s="27"/>
      <c r="D33" s="28"/>
      <c r="E33" s="29"/>
      <c r="F33" s="29"/>
      <c r="G33" s="30"/>
      <c r="H33" s="30"/>
      <c r="I33" s="30"/>
      <c r="J33" s="31"/>
      <c r="K33" s="31"/>
    </row>
    <row r="34" spans="2:11" ht="15">
      <c r="B34" s="12" t="s">
        <v>16</v>
      </c>
      <c r="C34" s="27"/>
      <c r="D34" s="28"/>
      <c r="E34" s="29"/>
      <c r="F34" s="29"/>
      <c r="G34" s="30"/>
      <c r="H34" s="30"/>
      <c r="I34" s="30"/>
      <c r="J34" s="31"/>
      <c r="K34" s="31"/>
    </row>
    <row r="35" spans="2:11" ht="15">
      <c r="B35" s="12" t="s">
        <v>72</v>
      </c>
      <c r="C35" s="27"/>
      <c r="D35" s="28"/>
      <c r="E35" s="29"/>
      <c r="F35" s="29"/>
      <c r="G35" s="30"/>
      <c r="H35" s="30"/>
      <c r="I35" s="30"/>
      <c r="J35" s="31"/>
      <c r="K35" s="31"/>
    </row>
    <row r="36" spans="2:10" ht="15">
      <c r="B36" s="13"/>
      <c r="C36" s="14"/>
      <c r="D36" s="14"/>
      <c r="E36" s="14"/>
      <c r="F36" s="14"/>
      <c r="G36" s="14"/>
      <c r="H36" s="14"/>
      <c r="I36" s="14"/>
      <c r="J36" s="14"/>
    </row>
    <row r="37" ht="15">
      <c r="B37" s="1" t="s">
        <v>33</v>
      </c>
    </row>
    <row r="38" spans="2:11" ht="16.5" customHeight="1">
      <c r="B38" s="85" t="s">
        <v>18</v>
      </c>
      <c r="C38" s="85"/>
      <c r="D38" s="79" t="s">
        <v>34</v>
      </c>
      <c r="E38" s="80"/>
      <c r="F38" s="81"/>
      <c r="G38" s="86" t="s">
        <v>20</v>
      </c>
      <c r="H38" s="86"/>
      <c r="I38" s="86"/>
      <c r="J38" s="87" t="s">
        <v>3</v>
      </c>
      <c r="K38" s="87"/>
    </row>
    <row r="39" spans="2:11" ht="15">
      <c r="B39" s="85"/>
      <c r="C39" s="85"/>
      <c r="D39" s="15">
        <v>2017</v>
      </c>
      <c r="E39" s="79">
        <v>2018</v>
      </c>
      <c r="F39" s="81"/>
      <c r="G39" s="15">
        <v>2017</v>
      </c>
      <c r="H39" s="79">
        <v>2018</v>
      </c>
      <c r="I39" s="81"/>
      <c r="J39" s="71" t="s">
        <v>4</v>
      </c>
      <c r="K39" s="72" t="s">
        <v>5</v>
      </c>
    </row>
    <row r="40" spans="2:11" ht="15">
      <c r="B40" s="85"/>
      <c r="C40" s="85"/>
      <c r="D40" s="16" t="s">
        <v>6</v>
      </c>
      <c r="E40" s="17" t="s">
        <v>7</v>
      </c>
      <c r="F40" s="17" t="s">
        <v>8</v>
      </c>
      <c r="G40" s="16" t="s">
        <v>6</v>
      </c>
      <c r="H40" s="17" t="s">
        <v>7</v>
      </c>
      <c r="I40" s="17" t="s">
        <v>8</v>
      </c>
      <c r="J40" s="72"/>
      <c r="K40" s="72"/>
    </row>
    <row r="41" spans="2:11" ht="15">
      <c r="B41" s="73" t="s">
        <v>22</v>
      </c>
      <c r="C41" s="74"/>
      <c r="D41" s="19">
        <v>40.44423263449972</v>
      </c>
      <c r="E41" s="19">
        <v>33.366471238918734</v>
      </c>
      <c r="F41" s="19">
        <v>38.715474259412474</v>
      </c>
      <c r="G41" s="19">
        <f>D41/$D$51*100</f>
        <v>17.495670137848066</v>
      </c>
      <c r="H41" s="19">
        <f>E41/$E$51*100</f>
        <v>15.992502882767035</v>
      </c>
      <c r="I41" s="19">
        <f>F41/$F$51*100</f>
        <v>17.284465493732966</v>
      </c>
      <c r="J41" s="32">
        <f>+F41/E41-1</f>
        <v>0.16031071976993028</v>
      </c>
      <c r="K41" s="32">
        <f>+F41/D41-1</f>
        <v>-0.04274424961181189</v>
      </c>
    </row>
    <row r="42" spans="2:11" ht="15">
      <c r="B42" s="73" t="s">
        <v>23</v>
      </c>
      <c r="C42" s="74"/>
      <c r="D42" s="19">
        <v>2.41022730115666</v>
      </c>
      <c r="E42" s="19">
        <v>3.1709098856860627</v>
      </c>
      <c r="F42" s="19">
        <v>3.0582177503095966</v>
      </c>
      <c r="G42" s="19">
        <f aca="true" t="shared" si="5" ref="G42:G51">D42/$D$51*100</f>
        <v>1.042634241558143</v>
      </c>
      <c r="H42" s="19">
        <f aca="true" t="shared" si="6" ref="H42:H51">E42/$E$51*100</f>
        <v>1.5198126623794626</v>
      </c>
      <c r="I42" s="19">
        <f aca="true" t="shared" si="7" ref="I42:I51">F42/$F$51*100</f>
        <v>1.365336733920977</v>
      </c>
      <c r="J42" s="32">
        <f aca="true" t="shared" si="8" ref="J42:J51">+F42/E42-1</f>
        <v>-0.03553936864783647</v>
      </c>
      <c r="K42" s="32">
        <f aca="true" t="shared" si="9" ref="K42:K51">+F42/D42-1</f>
        <v>0.2688503481982667</v>
      </c>
    </row>
    <row r="43" spans="2:11" ht="15">
      <c r="B43" s="73" t="s">
        <v>24</v>
      </c>
      <c r="C43" s="74"/>
      <c r="D43" s="19">
        <v>5.963108748790639</v>
      </c>
      <c r="E43" s="19">
        <v>6.138070359700921</v>
      </c>
      <c r="F43" s="19">
        <v>4.712548507403531</v>
      </c>
      <c r="G43" s="19">
        <f t="shared" si="5"/>
        <v>2.5795664021565</v>
      </c>
      <c r="H43" s="19">
        <f t="shared" si="6"/>
        <v>2.9419685174153565</v>
      </c>
      <c r="I43" s="19">
        <f t="shared" si="7"/>
        <v>2.1039102225115096</v>
      </c>
      <c r="J43" s="32">
        <f t="shared" si="8"/>
        <v>-0.23224267053967906</v>
      </c>
      <c r="K43" s="32">
        <f t="shared" si="9"/>
        <v>-0.20971615546014166</v>
      </c>
    </row>
    <row r="44" spans="2:11" ht="15">
      <c r="B44" s="73" t="s">
        <v>25</v>
      </c>
      <c r="C44" s="74"/>
      <c r="D44" s="19">
        <v>29.98456169693639</v>
      </c>
      <c r="E44" s="19">
        <v>36.77230303767584</v>
      </c>
      <c r="F44" s="19">
        <v>42.33274437971443</v>
      </c>
      <c r="G44" s="19">
        <f t="shared" si="5"/>
        <v>12.970947067247826</v>
      </c>
      <c r="H44" s="19">
        <f t="shared" si="6"/>
        <v>17.62491328870506</v>
      </c>
      <c r="I44" s="19">
        <f t="shared" si="7"/>
        <v>18.899390320868978</v>
      </c>
      <c r="J44" s="32">
        <f t="shared" si="8"/>
        <v>0.15121275750233854</v>
      </c>
      <c r="K44" s="32">
        <f t="shared" si="9"/>
        <v>0.4118180151367592</v>
      </c>
    </row>
    <row r="45" spans="2:11" ht="15">
      <c r="B45" s="73" t="s">
        <v>26</v>
      </c>
      <c r="C45" s="74"/>
      <c r="D45" s="33">
        <v>13.298949640491285</v>
      </c>
      <c r="E45" s="19">
        <v>11.85630032268756</v>
      </c>
      <c r="F45" s="19">
        <v>9.563859307629114</v>
      </c>
      <c r="G45" s="19">
        <f t="shared" si="5"/>
        <v>5.752959592350212</v>
      </c>
      <c r="H45" s="19">
        <f t="shared" si="6"/>
        <v>5.682708121330155</v>
      </c>
      <c r="I45" s="19">
        <f t="shared" si="7"/>
        <v>4.269770662810444</v>
      </c>
      <c r="J45" s="32">
        <f t="shared" si="8"/>
        <v>-0.19335213790694528</v>
      </c>
      <c r="K45" s="32">
        <f t="shared" si="9"/>
        <v>-0.2808560400507082</v>
      </c>
    </row>
    <row r="46" spans="2:11" ht="15">
      <c r="B46" s="73" t="s">
        <v>27</v>
      </c>
      <c r="C46" s="74"/>
      <c r="D46" s="33">
        <v>24.74013872736759</v>
      </c>
      <c r="E46" s="19">
        <v>26.048930208614554</v>
      </c>
      <c r="F46" s="19">
        <v>26.804813174858342</v>
      </c>
      <c r="G46" s="19">
        <f t="shared" si="5"/>
        <v>10.702275161215399</v>
      </c>
      <c r="H46" s="19">
        <f t="shared" si="6"/>
        <v>12.485215726629093</v>
      </c>
      <c r="I46" s="19">
        <f t="shared" si="7"/>
        <v>11.966968692735543</v>
      </c>
      <c r="J46" s="32">
        <f t="shared" si="8"/>
        <v>0.029017812255253794</v>
      </c>
      <c r="K46" s="32">
        <f t="shared" si="9"/>
        <v>0.08345444098932253</v>
      </c>
    </row>
    <row r="47" spans="2:11" ht="21.75" customHeight="1">
      <c r="B47" s="88" t="s">
        <v>28</v>
      </c>
      <c r="C47" s="89"/>
      <c r="D47" s="19">
        <v>37.36288802439483</v>
      </c>
      <c r="E47" s="19">
        <v>27.609596712919625</v>
      </c>
      <c r="F47" s="19">
        <v>33.88261852706111</v>
      </c>
      <c r="G47" s="19">
        <f t="shared" si="5"/>
        <v>16.16271892656844</v>
      </c>
      <c r="H47" s="19">
        <f t="shared" si="6"/>
        <v>13.233240993982648</v>
      </c>
      <c r="I47" s="19">
        <f t="shared" si="7"/>
        <v>15.126844290843838</v>
      </c>
      <c r="J47" s="32">
        <f t="shared" si="8"/>
        <v>0.22720439850561425</v>
      </c>
      <c r="K47" s="32">
        <f t="shared" si="9"/>
        <v>-0.09314776456952123</v>
      </c>
    </row>
    <row r="48" spans="2:11" ht="15">
      <c r="B48" s="73" t="s">
        <v>29</v>
      </c>
      <c r="C48" s="74"/>
      <c r="D48" s="19">
        <v>58.93783716131018</v>
      </c>
      <c r="E48" s="19">
        <v>51.101211671590406</v>
      </c>
      <c r="F48" s="19">
        <v>48.24084966920644</v>
      </c>
      <c r="G48" s="19">
        <f t="shared" si="5"/>
        <v>25.495772584714327</v>
      </c>
      <c r="H48" s="19">
        <f t="shared" si="6"/>
        <v>24.49273910684243</v>
      </c>
      <c r="I48" s="19">
        <f t="shared" si="7"/>
        <v>21.537055077997426</v>
      </c>
      <c r="J48" s="32">
        <f t="shared" si="8"/>
        <v>-0.055974445787440597</v>
      </c>
      <c r="K48" s="32">
        <f t="shared" si="9"/>
        <v>-0.18149609838628056</v>
      </c>
    </row>
    <row r="49" spans="2:11" ht="15">
      <c r="B49" s="73" t="s">
        <v>30</v>
      </c>
      <c r="C49" s="74"/>
      <c r="D49" s="19">
        <v>18.02515235710766</v>
      </c>
      <c r="E49" s="19">
        <v>11.98835084964318</v>
      </c>
      <c r="F49" s="19">
        <v>16.67827686020732</v>
      </c>
      <c r="G49" s="19">
        <f t="shared" si="5"/>
        <v>7.797455886340645</v>
      </c>
      <c r="H49" s="19">
        <f t="shared" si="6"/>
        <v>5.745999753756224</v>
      </c>
      <c r="I49" s="19">
        <f t="shared" si="7"/>
        <v>7.445991722937327</v>
      </c>
      <c r="J49" s="32">
        <f t="shared" si="8"/>
        <v>0.39120693658241823</v>
      </c>
      <c r="K49" s="32">
        <f t="shared" si="9"/>
        <v>-0.07472200346585378</v>
      </c>
    </row>
    <row r="50" spans="2:11" ht="15">
      <c r="B50" s="73" t="s">
        <v>31</v>
      </c>
      <c r="C50" s="74"/>
      <c r="D50" s="19">
        <v>0</v>
      </c>
      <c r="E50" s="19">
        <v>0.00017528600183903828</v>
      </c>
      <c r="F50" s="19">
        <v>0</v>
      </c>
      <c r="G50" s="19">
        <f t="shared" si="5"/>
        <v>0</v>
      </c>
      <c r="H50" s="19">
        <f t="shared" si="6"/>
        <v>8.401433491863521E-05</v>
      </c>
      <c r="I50" s="19">
        <f t="shared" si="7"/>
        <v>0</v>
      </c>
      <c r="J50" s="32">
        <v>0</v>
      </c>
      <c r="K50" s="32">
        <v>0</v>
      </c>
    </row>
    <row r="51" spans="2:11" ht="15">
      <c r="B51" s="34" t="s">
        <v>35</v>
      </c>
      <c r="C51" s="35"/>
      <c r="D51" s="24">
        <v>231.16709629205596</v>
      </c>
      <c r="E51" s="24">
        <v>208.63820681172604</v>
      </c>
      <c r="F51" s="24">
        <v>223.99</v>
      </c>
      <c r="G51" s="25">
        <f t="shared" si="5"/>
        <v>100</v>
      </c>
      <c r="H51" s="25">
        <f t="shared" si="6"/>
        <v>100</v>
      </c>
      <c r="I51" s="25">
        <f t="shared" si="7"/>
        <v>100</v>
      </c>
      <c r="J51" s="36">
        <f t="shared" si="8"/>
        <v>0.07358092950888584</v>
      </c>
      <c r="K51" s="36">
        <f t="shared" si="9"/>
        <v>-0.03104722258131587</v>
      </c>
    </row>
    <row r="52" ht="15">
      <c r="B52" s="12" t="s">
        <v>15</v>
      </c>
    </row>
    <row r="53" ht="15">
      <c r="B53" s="12" t="s">
        <v>16</v>
      </c>
    </row>
    <row r="54" ht="15">
      <c r="B54" s="12" t="s">
        <v>72</v>
      </c>
    </row>
    <row r="55" ht="15">
      <c r="B55" s="12"/>
    </row>
    <row r="56" ht="15">
      <c r="B56" s="1" t="s">
        <v>36</v>
      </c>
    </row>
    <row r="57" spans="2:9" ht="6.75" customHeight="1">
      <c r="B57" s="13"/>
      <c r="C57" s="14"/>
      <c r="D57" s="14"/>
      <c r="E57" s="14"/>
      <c r="F57" s="14"/>
      <c r="G57" s="14"/>
      <c r="H57" s="14"/>
      <c r="I57" s="14"/>
    </row>
    <row r="58" spans="2:11" ht="24" customHeight="1">
      <c r="B58" s="85" t="s">
        <v>18</v>
      </c>
      <c r="C58" s="85"/>
      <c r="D58" s="37" t="s">
        <v>19</v>
      </c>
      <c r="E58" s="38"/>
      <c r="F58" s="38"/>
      <c r="G58" s="90" t="s">
        <v>20</v>
      </c>
      <c r="H58" s="91"/>
      <c r="I58" s="92"/>
      <c r="J58" s="93" t="s">
        <v>3</v>
      </c>
      <c r="K58" s="94"/>
    </row>
    <row r="59" spans="2:11" ht="15">
      <c r="B59" s="85"/>
      <c r="C59" s="85"/>
      <c r="D59" s="15">
        <v>2017</v>
      </c>
      <c r="E59" s="79">
        <v>2018</v>
      </c>
      <c r="F59" s="81"/>
      <c r="G59" s="15">
        <v>2017</v>
      </c>
      <c r="H59" s="79">
        <v>2018</v>
      </c>
      <c r="I59" s="81"/>
      <c r="J59" s="72" t="s">
        <v>4</v>
      </c>
      <c r="K59" s="72" t="s">
        <v>5</v>
      </c>
    </row>
    <row r="60" spans="2:11" ht="15">
      <c r="B60" s="85"/>
      <c r="C60" s="85"/>
      <c r="D60" s="16" t="s">
        <v>6</v>
      </c>
      <c r="E60" s="17" t="s">
        <v>7</v>
      </c>
      <c r="F60" s="17" t="s">
        <v>8</v>
      </c>
      <c r="G60" s="16" t="s">
        <v>6</v>
      </c>
      <c r="H60" s="17" t="s">
        <v>7</v>
      </c>
      <c r="I60" s="17" t="s">
        <v>8</v>
      </c>
      <c r="J60" s="72"/>
      <c r="K60" s="72"/>
    </row>
    <row r="61" spans="2:11" ht="15">
      <c r="B61" s="73" t="s">
        <v>22</v>
      </c>
      <c r="C61" s="74"/>
      <c r="D61" s="18">
        <v>5.292674230690236</v>
      </c>
      <c r="E61" s="18">
        <v>4.919262066364067</v>
      </c>
      <c r="F61" s="18">
        <v>6.4144855003661005</v>
      </c>
      <c r="G61" s="18">
        <f>D61/$D$71*100</f>
        <v>19.50450598818545</v>
      </c>
      <c r="H61" s="18">
        <f>E61/$E$71*100</f>
        <v>18.34975840994441</v>
      </c>
      <c r="I61" s="18">
        <f>F61/$F$71*100</f>
        <v>20.83301559066613</v>
      </c>
      <c r="J61" s="20">
        <f>+F61/E61-1</f>
        <v>0.30395279085165416</v>
      </c>
      <c r="K61" s="20">
        <f>+F61/D61-1</f>
        <v>0.2119554729385953</v>
      </c>
    </row>
    <row r="62" spans="2:11" ht="15">
      <c r="B62" s="73" t="s">
        <v>23</v>
      </c>
      <c r="C62" s="74"/>
      <c r="D62" s="18">
        <v>0.5497824378692505</v>
      </c>
      <c r="E62" s="18">
        <v>0.371081471848932</v>
      </c>
      <c r="F62" s="18">
        <v>0.60762369148876</v>
      </c>
      <c r="G62" s="18">
        <f aca="true" t="shared" si="10" ref="G62:G70">D62/$D$71*100</f>
        <v>2.026052310085508</v>
      </c>
      <c r="H62" s="18">
        <f aca="true" t="shared" si="11" ref="H62:H71">E62/$E$71*100</f>
        <v>1.3842026033525305</v>
      </c>
      <c r="I62" s="18">
        <f aca="true" t="shared" si="12" ref="I62:I71">F62/$F$71*100</f>
        <v>1.9734449220161092</v>
      </c>
      <c r="J62" s="20">
        <f aca="true" t="shared" si="13" ref="J62:J69">+F62/E62-1</f>
        <v>0.6374401245668362</v>
      </c>
      <c r="K62" s="20">
        <f aca="true" t="shared" si="14" ref="K62:K71">+F62/D62-1</f>
        <v>0.10520753235348956</v>
      </c>
    </row>
    <row r="63" spans="2:11" ht="15">
      <c r="B63" s="73" t="s">
        <v>24</v>
      </c>
      <c r="C63" s="74"/>
      <c r="D63" s="18">
        <v>1.4144572376131157</v>
      </c>
      <c r="E63" s="18">
        <v>1.0333667756868754</v>
      </c>
      <c r="F63" s="18">
        <v>1.034893930161958</v>
      </c>
      <c r="G63" s="18">
        <f t="shared" si="10"/>
        <v>5.212542555724118</v>
      </c>
      <c r="H63" s="18">
        <f t="shared" si="11"/>
        <v>3.854649422394491</v>
      </c>
      <c r="I63" s="18">
        <f t="shared" si="12"/>
        <v>3.361136505884891</v>
      </c>
      <c r="J63" s="20">
        <f t="shared" si="13"/>
        <v>0.0014778435992075512</v>
      </c>
      <c r="K63" s="20">
        <f t="shared" si="14"/>
        <v>-0.2683455514651454</v>
      </c>
    </row>
    <row r="64" spans="2:11" ht="15">
      <c r="B64" s="73" t="s">
        <v>25</v>
      </c>
      <c r="C64" s="74"/>
      <c r="D64" s="18">
        <v>14.796354379054959</v>
      </c>
      <c r="E64" s="18">
        <v>13.269898434945263</v>
      </c>
      <c r="F64" s="18">
        <v>13.014008711181553</v>
      </c>
      <c r="G64" s="18">
        <f t="shared" si="10"/>
        <v>54.527365564299004</v>
      </c>
      <c r="H64" s="18">
        <f t="shared" si="11"/>
        <v>49.49917835658646</v>
      </c>
      <c r="I64" s="18">
        <f t="shared" si="12"/>
        <v>42.266998087630895</v>
      </c>
      <c r="J64" s="20">
        <f t="shared" si="13"/>
        <v>-0.01928347266696817</v>
      </c>
      <c r="K64" s="20">
        <f t="shared" si="14"/>
        <v>-0.12045843335547657</v>
      </c>
    </row>
    <row r="65" spans="2:11" ht="15">
      <c r="B65" s="73" t="s">
        <v>26</v>
      </c>
      <c r="C65" s="74"/>
      <c r="D65" s="18">
        <v>2.815551461295896</v>
      </c>
      <c r="E65" s="18">
        <v>2.9937210785078223</v>
      </c>
      <c r="F65" s="18">
        <v>4.009587537725635</v>
      </c>
      <c r="G65" s="18">
        <f t="shared" si="10"/>
        <v>10.375839876645557</v>
      </c>
      <c r="H65" s="18">
        <f t="shared" si="11"/>
        <v>11.167133971778762</v>
      </c>
      <c r="I65" s="18">
        <f t="shared" si="12"/>
        <v>13.022369398264486</v>
      </c>
      <c r="J65" s="20">
        <f t="shared" si="13"/>
        <v>0.3393323668363111</v>
      </c>
      <c r="K65" s="20">
        <f t="shared" si="14"/>
        <v>0.42408604241251124</v>
      </c>
    </row>
    <row r="66" spans="2:11" ht="15">
      <c r="B66" s="73" t="s">
        <v>27</v>
      </c>
      <c r="C66" s="74"/>
      <c r="D66" s="18">
        <v>0.50255039447136</v>
      </c>
      <c r="E66" s="18">
        <v>0.9640916999621597</v>
      </c>
      <c r="F66" s="18">
        <v>1.2567393673167384</v>
      </c>
      <c r="G66" s="18">
        <f t="shared" si="10"/>
        <v>1.8519932932001537</v>
      </c>
      <c r="H66" s="18">
        <f t="shared" si="11"/>
        <v>3.5962405622382168</v>
      </c>
      <c r="I66" s="18">
        <f t="shared" si="12"/>
        <v>4.081647831493142</v>
      </c>
      <c r="J66" s="20">
        <f t="shared" si="13"/>
        <v>0.3035475436268822</v>
      </c>
      <c r="K66" s="20">
        <f t="shared" si="14"/>
        <v>1.500723074028667</v>
      </c>
    </row>
    <row r="67" spans="2:11" ht="23.25" customHeight="1">
      <c r="B67" s="88" t="s">
        <v>28</v>
      </c>
      <c r="C67" s="89"/>
      <c r="D67" s="18">
        <v>0.6131992436781887</v>
      </c>
      <c r="E67" s="18">
        <v>0.7919818154372429</v>
      </c>
      <c r="F67" s="18">
        <v>1.1900144465995643</v>
      </c>
      <c r="G67" s="18">
        <f t="shared" si="10"/>
        <v>2.2597552388392996</v>
      </c>
      <c r="H67" s="18">
        <f t="shared" si="11"/>
        <v>2.954238823280258</v>
      </c>
      <c r="I67" s="18">
        <f t="shared" si="12"/>
        <v>3.8649381182187867</v>
      </c>
      <c r="J67" s="20">
        <f t="shared" si="13"/>
        <v>0.5025779928325409</v>
      </c>
      <c r="K67" s="20">
        <f t="shared" si="14"/>
        <v>0.9406652223858456</v>
      </c>
    </row>
    <row r="68" spans="2:11" ht="15">
      <c r="B68" s="73" t="s">
        <v>29</v>
      </c>
      <c r="C68" s="74"/>
      <c r="D68" s="18">
        <v>0.41398217811016214</v>
      </c>
      <c r="E68" s="18">
        <v>1.7878608359472121</v>
      </c>
      <c r="F68" s="18">
        <v>2.4770305959049996</v>
      </c>
      <c r="G68" s="18">
        <f t="shared" si="10"/>
        <v>1.5256026575621464</v>
      </c>
      <c r="H68" s="18">
        <f t="shared" si="11"/>
        <v>6.669051977237071</v>
      </c>
      <c r="I68" s="18">
        <f t="shared" si="12"/>
        <v>8.044919116287755</v>
      </c>
      <c r="J68" s="20">
        <f t="shared" si="13"/>
        <v>0.3854717023278067</v>
      </c>
      <c r="K68" s="20">
        <f t="shared" si="14"/>
        <v>4.983423265254315</v>
      </c>
    </row>
    <row r="69" spans="2:11" ht="15">
      <c r="B69" s="73" t="s">
        <v>30</v>
      </c>
      <c r="C69" s="74"/>
      <c r="D69" s="18">
        <v>0.7370971631891169</v>
      </c>
      <c r="E69" s="18">
        <v>0.6659959238438672</v>
      </c>
      <c r="F69" s="18">
        <v>0.7895769600625753</v>
      </c>
      <c r="G69" s="18">
        <f t="shared" si="10"/>
        <v>2.7163425154587157</v>
      </c>
      <c r="H69" s="18">
        <f t="shared" si="11"/>
        <v>2.4842881187615613</v>
      </c>
      <c r="I69" s="18">
        <f t="shared" si="12"/>
        <v>2.564394154149319</v>
      </c>
      <c r="J69" s="20">
        <f t="shared" si="13"/>
        <v>0.1855582471217645</v>
      </c>
      <c r="K69" s="20">
        <f t="shared" si="14"/>
        <v>0.07119793630245419</v>
      </c>
    </row>
    <row r="70" spans="2:11" ht="15">
      <c r="B70" s="73" t="s">
        <v>31</v>
      </c>
      <c r="C70" s="74"/>
      <c r="D70" s="18">
        <v>0</v>
      </c>
      <c r="E70" s="18">
        <v>0</v>
      </c>
      <c r="F70" s="18">
        <v>0</v>
      </c>
      <c r="G70" s="18">
        <f t="shared" si="10"/>
        <v>0</v>
      </c>
      <c r="H70" s="18">
        <f t="shared" si="11"/>
        <v>0</v>
      </c>
      <c r="I70" s="18">
        <f t="shared" si="12"/>
        <v>0</v>
      </c>
      <c r="J70" s="20">
        <v>0</v>
      </c>
      <c r="K70" s="20">
        <v>0</v>
      </c>
    </row>
    <row r="71" spans="2:11" ht="15">
      <c r="B71" s="39" t="s">
        <v>37</v>
      </c>
      <c r="C71" s="40"/>
      <c r="D71" s="24">
        <v>27.1356487259723</v>
      </c>
      <c r="E71" s="24">
        <v>26.80832061362801</v>
      </c>
      <c r="F71" s="24">
        <v>30.79</v>
      </c>
      <c r="G71" s="24">
        <f>D71/$D$71*100</f>
        <v>100</v>
      </c>
      <c r="H71" s="24">
        <f t="shared" si="11"/>
        <v>100</v>
      </c>
      <c r="I71" s="24">
        <f t="shared" si="12"/>
        <v>100</v>
      </c>
      <c r="J71" s="26">
        <f>+F71/E71-1</f>
        <v>0.14852401400884108</v>
      </c>
      <c r="K71" s="26">
        <f t="shared" si="14"/>
        <v>0.1346697589923478</v>
      </c>
    </row>
    <row r="72" ht="15">
      <c r="B72" s="12" t="s">
        <v>15</v>
      </c>
    </row>
    <row r="73" ht="15">
      <c r="B73" s="12" t="s">
        <v>16</v>
      </c>
    </row>
    <row r="74" ht="15">
      <c r="B74" s="12" t="s">
        <v>72</v>
      </c>
    </row>
    <row r="76" ht="15">
      <c r="B76" s="1" t="s">
        <v>70</v>
      </c>
    </row>
    <row r="78" spans="2:23" s="41" customFormat="1" ht="15">
      <c r="B78" s="95" t="s">
        <v>38</v>
      </c>
      <c r="C78" s="96" t="s">
        <v>39</v>
      </c>
      <c r="D78" s="99" t="s">
        <v>40</v>
      </c>
      <c r="E78" s="99"/>
      <c r="F78" s="99"/>
      <c r="G78" s="99"/>
      <c r="H78" s="99"/>
      <c r="I78" s="99"/>
      <c r="J78" s="99"/>
      <c r="K78" s="99"/>
      <c r="L78" s="102" t="s">
        <v>38</v>
      </c>
      <c r="M78" s="103" t="s">
        <v>39</v>
      </c>
      <c r="N78" s="99" t="s">
        <v>41</v>
      </c>
      <c r="O78" s="99"/>
      <c r="P78" s="99"/>
      <c r="Q78" s="99"/>
      <c r="R78" s="99"/>
      <c r="S78" s="99"/>
      <c r="T78" s="99"/>
      <c r="U78" s="99"/>
      <c r="V78" s="2"/>
      <c r="W78" s="2"/>
    </row>
    <row r="79" spans="2:23" s="41" customFormat="1" ht="22.5" customHeight="1">
      <c r="B79" s="95"/>
      <c r="C79" s="97"/>
      <c r="D79" s="99" t="s">
        <v>1</v>
      </c>
      <c r="E79" s="99"/>
      <c r="F79" s="99"/>
      <c r="G79" s="99" t="s">
        <v>2</v>
      </c>
      <c r="H79" s="99"/>
      <c r="I79" s="99"/>
      <c r="J79" s="106" t="s">
        <v>42</v>
      </c>
      <c r="K79" s="106"/>
      <c r="L79" s="102"/>
      <c r="M79" s="104"/>
      <c r="N79" s="99" t="s">
        <v>1</v>
      </c>
      <c r="O79" s="99"/>
      <c r="P79" s="99"/>
      <c r="Q79" s="99" t="s">
        <v>2</v>
      </c>
      <c r="R79" s="99"/>
      <c r="S79" s="99"/>
      <c r="T79" s="106" t="s">
        <v>42</v>
      </c>
      <c r="U79" s="106"/>
      <c r="V79" s="2"/>
      <c r="W79" s="2"/>
    </row>
    <row r="80" spans="2:23" s="41" customFormat="1" ht="15" customHeight="1">
      <c r="B80" s="95"/>
      <c r="C80" s="97"/>
      <c r="D80" s="15">
        <v>2017</v>
      </c>
      <c r="E80" s="79">
        <v>2018</v>
      </c>
      <c r="F80" s="81"/>
      <c r="G80" s="15">
        <v>2017</v>
      </c>
      <c r="H80" s="79">
        <v>2018</v>
      </c>
      <c r="I80" s="81"/>
      <c r="J80" s="72" t="s">
        <v>4</v>
      </c>
      <c r="K80" s="72" t="s">
        <v>5</v>
      </c>
      <c r="L80" s="102"/>
      <c r="M80" s="104"/>
      <c r="N80" s="15">
        <v>2017</v>
      </c>
      <c r="O80" s="79">
        <v>2018</v>
      </c>
      <c r="P80" s="81"/>
      <c r="Q80" s="15">
        <v>2017</v>
      </c>
      <c r="R80" s="79">
        <v>2018</v>
      </c>
      <c r="S80" s="81"/>
      <c r="T80" s="72" t="s">
        <v>4</v>
      </c>
      <c r="U80" s="72" t="s">
        <v>5</v>
      </c>
      <c r="V80" s="2"/>
      <c r="W80" s="2"/>
    </row>
    <row r="81" spans="2:23" s="41" customFormat="1" ht="15">
      <c r="B81" s="95"/>
      <c r="C81" s="98"/>
      <c r="D81" s="16" t="s">
        <v>6</v>
      </c>
      <c r="E81" s="17" t="s">
        <v>7</v>
      </c>
      <c r="F81" s="17" t="s">
        <v>8</v>
      </c>
      <c r="G81" s="16" t="s">
        <v>6</v>
      </c>
      <c r="H81" s="17" t="s">
        <v>7</v>
      </c>
      <c r="I81" s="17" t="s">
        <v>8</v>
      </c>
      <c r="J81" s="72"/>
      <c r="K81" s="72"/>
      <c r="L81" s="102"/>
      <c r="M81" s="105"/>
      <c r="N81" s="16" t="s">
        <v>6</v>
      </c>
      <c r="O81" s="17" t="s">
        <v>7</v>
      </c>
      <c r="P81" s="17" t="s">
        <v>8</v>
      </c>
      <c r="Q81" s="16" t="s">
        <v>6</v>
      </c>
      <c r="R81" s="17" t="s">
        <v>7</v>
      </c>
      <c r="S81" s="17" t="s">
        <v>8</v>
      </c>
      <c r="T81" s="72"/>
      <c r="U81" s="72"/>
      <c r="V81" s="2"/>
      <c r="W81" s="2"/>
    </row>
    <row r="82" spans="2:21" ht="22.5" customHeight="1">
      <c r="B82" s="42">
        <v>1</v>
      </c>
      <c r="C82" s="43" t="s">
        <v>43</v>
      </c>
      <c r="D82" s="44">
        <v>10.879303468689965</v>
      </c>
      <c r="E82" s="44">
        <v>11.088266539838182</v>
      </c>
      <c r="F82" s="44">
        <v>10.6406149237684</v>
      </c>
      <c r="G82" s="19">
        <f>D82/$D$93*100</f>
        <v>27.169883254579823</v>
      </c>
      <c r="H82" s="19">
        <f>E82/$E$93*100</f>
        <v>20.510502235144916</v>
      </c>
      <c r="I82" s="19">
        <f aca="true" t="shared" si="15" ref="I82:I92">F82/$E$93*100</f>
        <v>19.682459417182546</v>
      </c>
      <c r="J82" s="45">
        <f>+F82/E82-1</f>
        <v>-0.040371650019545346</v>
      </c>
      <c r="K82" s="45">
        <f>+F82/D82-1</f>
        <v>-0.02193968994508677</v>
      </c>
      <c r="L82" s="46">
        <v>1</v>
      </c>
      <c r="M82" s="47" t="s">
        <v>44</v>
      </c>
      <c r="N82" s="48">
        <v>21.847950949026814</v>
      </c>
      <c r="O82" s="48">
        <v>20.393317281443828</v>
      </c>
      <c r="P82" s="48">
        <v>24.703387146439745</v>
      </c>
      <c r="Q82" s="19">
        <f>N82/$N$93*100</f>
        <v>80.5138331854787</v>
      </c>
      <c r="R82" s="19">
        <f>O82/$O$93*100</f>
        <v>76.07084970133073</v>
      </c>
      <c r="S82" s="19">
        <f>P82/$P$93*100</f>
        <v>80.23185172601411</v>
      </c>
      <c r="T82" s="49">
        <f>+P82/O82-1</f>
        <v>0.2113471685608359</v>
      </c>
      <c r="U82" s="49">
        <f>+P82/N82-1</f>
        <v>0.13069583523301187</v>
      </c>
    </row>
    <row r="83" spans="2:21" ht="19.5" customHeight="1">
      <c r="B83" s="42">
        <v>2</v>
      </c>
      <c r="C83" s="43" t="s">
        <v>44</v>
      </c>
      <c r="D83" s="44">
        <v>4.418620111394364</v>
      </c>
      <c r="E83" s="44">
        <v>4.957287960648504</v>
      </c>
      <c r="F83" s="44">
        <v>6.0874790652686785</v>
      </c>
      <c r="G83" s="19">
        <f aca="true" t="shared" si="16" ref="G83:G93">D83/$D$93*100</f>
        <v>11.03502562626646</v>
      </c>
      <c r="H83" s="19">
        <f aca="true" t="shared" si="17" ref="H83:H93">E83/$E$93*100</f>
        <v>9.169735001574193</v>
      </c>
      <c r="I83" s="19">
        <f t="shared" si="15"/>
        <v>11.260304081436091</v>
      </c>
      <c r="J83" s="45">
        <f aca="true" t="shared" si="18" ref="J83:J93">+F83/E83-1</f>
        <v>0.2279857683458688</v>
      </c>
      <c r="K83" s="45">
        <f aca="true" t="shared" si="19" ref="K83:K92">+F83/D83-1</f>
        <v>0.37768781017648534</v>
      </c>
      <c r="L83" s="46">
        <v>2</v>
      </c>
      <c r="M83" s="43" t="s">
        <v>45</v>
      </c>
      <c r="N83" s="48">
        <v>0.20023741739056894</v>
      </c>
      <c r="O83" s="48">
        <v>1.0389409012842</v>
      </c>
      <c r="P83" s="48">
        <v>1.3935991541140391</v>
      </c>
      <c r="Q83" s="19">
        <f aca="true" t="shared" si="20" ref="Q83:Q93">N83/$N$93*100</f>
        <v>0.7379127708080774</v>
      </c>
      <c r="R83" s="19">
        <f aca="true" t="shared" si="21" ref="R83:R93">O83/$O$93*100</f>
        <v>3.8754419430363507</v>
      </c>
      <c r="S83" s="19">
        <f aca="true" t="shared" si="22" ref="S83:S93">P83/$P$93*100</f>
        <v>4.526142104949786</v>
      </c>
      <c r="T83" s="49">
        <f>+P83/O83-1</f>
        <v>0.34136518486418055</v>
      </c>
      <c r="U83" s="49">
        <v>0</v>
      </c>
    </row>
    <row r="84" spans="2:21" ht="15">
      <c r="B84" s="42">
        <v>3</v>
      </c>
      <c r="C84" s="43" t="s">
        <v>46</v>
      </c>
      <c r="D84" s="44">
        <v>3.1480571409585703</v>
      </c>
      <c r="E84" s="44">
        <v>5.027404489547775</v>
      </c>
      <c r="F84" s="44">
        <v>5.641075204556002</v>
      </c>
      <c r="G84" s="19">
        <f t="shared" si="16"/>
        <v>7.861932084599722</v>
      </c>
      <c r="H84" s="19">
        <f t="shared" si="17"/>
        <v>9.299432932043503</v>
      </c>
      <c r="I84" s="19">
        <f t="shared" si="15"/>
        <v>10.434569296830318</v>
      </c>
      <c r="J84" s="45">
        <f t="shared" si="18"/>
        <v>0.12206511655946506</v>
      </c>
      <c r="K84" s="45">
        <f t="shared" si="19"/>
        <v>0.7919227485300087</v>
      </c>
      <c r="L84" s="46">
        <v>3</v>
      </c>
      <c r="M84" s="43" t="s">
        <v>47</v>
      </c>
      <c r="N84" s="48">
        <v>0.7634928693109739</v>
      </c>
      <c r="O84" s="48">
        <v>1.0121903038688127</v>
      </c>
      <c r="P84" s="48">
        <v>1.0897716334528433</v>
      </c>
      <c r="Q84" s="19">
        <f t="shared" si="20"/>
        <v>2.813615686955047</v>
      </c>
      <c r="R84" s="19">
        <f t="shared" si="21"/>
        <v>3.7756572612544246</v>
      </c>
      <c r="S84" s="19">
        <f t="shared" si="22"/>
        <v>3.539368734825733</v>
      </c>
      <c r="T84" s="49">
        <f>+P84/O84-1</f>
        <v>0.07664697961193445</v>
      </c>
      <c r="U84" s="49">
        <f>+P84/N84-1</f>
        <v>0.42735011321890237</v>
      </c>
    </row>
    <row r="85" spans="2:21" ht="15">
      <c r="B85" s="42">
        <v>4</v>
      </c>
      <c r="C85" s="43" t="s">
        <v>48</v>
      </c>
      <c r="D85" s="44">
        <v>5.841251769327888</v>
      </c>
      <c r="E85" s="44">
        <v>4.301968828517844</v>
      </c>
      <c r="F85" s="44">
        <v>4.376914117786688</v>
      </c>
      <c r="G85" s="19">
        <f t="shared" si="16"/>
        <v>14.587894260877457</v>
      </c>
      <c r="H85" s="19">
        <f t="shared" si="17"/>
        <v>7.957559547817894</v>
      </c>
      <c r="I85" s="19">
        <f t="shared" si="15"/>
        <v>8.096189469595066</v>
      </c>
      <c r="J85" s="45">
        <f t="shared" si="18"/>
        <v>0.017421160463095386</v>
      </c>
      <c r="K85" s="45">
        <f t="shared" si="19"/>
        <v>-0.2506890148495844</v>
      </c>
      <c r="L85" s="46">
        <v>4</v>
      </c>
      <c r="M85" s="43" t="s">
        <v>49</v>
      </c>
      <c r="N85" s="48">
        <v>0.0063519880631637445</v>
      </c>
      <c r="O85" s="48">
        <v>0.7126245099504956</v>
      </c>
      <c r="P85" s="48">
        <v>0.6659231490433026</v>
      </c>
      <c r="Q85" s="19">
        <f t="shared" si="20"/>
        <v>0.02340827789786384</v>
      </c>
      <c r="R85" s="19">
        <f t="shared" si="21"/>
        <v>2.6582213791796905</v>
      </c>
      <c r="S85" s="19">
        <f t="shared" si="22"/>
        <v>2.1627903509038737</v>
      </c>
      <c r="T85" s="49">
        <v>0</v>
      </c>
      <c r="U85" s="49">
        <v>0</v>
      </c>
    </row>
    <row r="86" spans="2:21" ht="15">
      <c r="B86" s="42">
        <v>5</v>
      </c>
      <c r="C86" s="43" t="s">
        <v>50</v>
      </c>
      <c r="D86" s="44">
        <v>0.40088641762012345</v>
      </c>
      <c r="E86" s="44">
        <v>0.08288865548628045</v>
      </c>
      <c r="F86" s="44">
        <v>2.934000766544726</v>
      </c>
      <c r="G86" s="19">
        <f t="shared" si="16"/>
        <v>1.0011704514385658</v>
      </c>
      <c r="H86" s="19">
        <f t="shared" si="17"/>
        <v>0.15332314997221583</v>
      </c>
      <c r="I86" s="19">
        <f t="shared" si="15"/>
        <v>5.427162944173844</v>
      </c>
      <c r="J86" s="45">
        <v>0</v>
      </c>
      <c r="K86" s="45">
        <f t="shared" si="19"/>
        <v>6.3187831704614155</v>
      </c>
      <c r="L86" s="46">
        <v>5</v>
      </c>
      <c r="M86" s="43" t="s">
        <v>43</v>
      </c>
      <c r="N86" s="48">
        <v>1.70772730974157</v>
      </c>
      <c r="O86" s="48">
        <v>0.044971721069975656</v>
      </c>
      <c r="P86" s="48">
        <v>0.2476587876023948</v>
      </c>
      <c r="Q86" s="19">
        <f t="shared" si="20"/>
        <v>6.293298262322565</v>
      </c>
      <c r="R86" s="19">
        <f t="shared" si="21"/>
        <v>0.1677528470288224</v>
      </c>
      <c r="S86" s="19">
        <f t="shared" si="22"/>
        <v>0.8043481247235947</v>
      </c>
      <c r="T86" s="49">
        <f>+P86/O86-1</f>
        <v>4.506989319288884</v>
      </c>
      <c r="U86" s="49">
        <v>0</v>
      </c>
    </row>
    <row r="87" spans="2:21" ht="13.5" customHeight="1">
      <c r="B87" s="42">
        <v>6</v>
      </c>
      <c r="C87" s="43" t="s">
        <v>51</v>
      </c>
      <c r="D87" s="44">
        <v>1.8651012661745334</v>
      </c>
      <c r="E87" s="44">
        <v>2.128067680440712</v>
      </c>
      <c r="F87" s="44">
        <v>1.8481879300862616</v>
      </c>
      <c r="G87" s="19">
        <f t="shared" si="16"/>
        <v>4.657888605255818</v>
      </c>
      <c r="H87" s="19">
        <f t="shared" si="17"/>
        <v>3.9363895843773484</v>
      </c>
      <c r="I87" s="19">
        <f t="shared" si="15"/>
        <v>3.418682490613662</v>
      </c>
      <c r="J87" s="45">
        <f t="shared" si="18"/>
        <v>-0.13151825617524004</v>
      </c>
      <c r="K87" s="45">
        <f t="shared" si="19"/>
        <v>-0.009068320522328754</v>
      </c>
      <c r="L87" s="46">
        <v>6</v>
      </c>
      <c r="M87" s="43" t="s">
        <v>46</v>
      </c>
      <c r="N87" s="48">
        <v>0.2529875690173857</v>
      </c>
      <c r="O87" s="48">
        <v>0.3255392802038571</v>
      </c>
      <c r="P87" s="48">
        <v>0.24665575646820298</v>
      </c>
      <c r="Q87" s="19">
        <f t="shared" si="20"/>
        <v>0.9323070606203866</v>
      </c>
      <c r="R87" s="19">
        <f t="shared" si="21"/>
        <v>1.2143217954442442</v>
      </c>
      <c r="S87" s="19">
        <f t="shared" si="22"/>
        <v>0.8010904724527541</v>
      </c>
      <c r="T87" s="49">
        <f>+P87/O87-1</f>
        <v>-0.24231645313664196</v>
      </c>
      <c r="U87" s="49">
        <v>0</v>
      </c>
    </row>
    <row r="88" spans="2:21" ht="14.25" customHeight="1">
      <c r="B88" s="42">
        <v>7</v>
      </c>
      <c r="C88" s="43" t="s">
        <v>52</v>
      </c>
      <c r="D88" s="44">
        <v>0.8927797629547294</v>
      </c>
      <c r="E88" s="44">
        <v>2.3791328205079445</v>
      </c>
      <c r="F88" s="44">
        <v>1.7260605687149757</v>
      </c>
      <c r="G88" s="19">
        <f t="shared" si="16"/>
        <v>2.229620857745255</v>
      </c>
      <c r="H88" s="19">
        <f t="shared" si="17"/>
        <v>4.400796901609019</v>
      </c>
      <c r="I88" s="19">
        <f t="shared" si="15"/>
        <v>3.192777610948435</v>
      </c>
      <c r="J88" s="45">
        <f t="shared" si="18"/>
        <v>-0.27450012297066206</v>
      </c>
      <c r="K88" s="45">
        <f t="shared" si="19"/>
        <v>0.9333553921545372</v>
      </c>
      <c r="L88" s="46">
        <v>7</v>
      </c>
      <c r="M88" s="43" t="s">
        <v>53</v>
      </c>
      <c r="N88" s="48">
        <v>0.36475966001763943</v>
      </c>
      <c r="O88" s="48">
        <v>0.1605254296353869</v>
      </c>
      <c r="P88" s="48">
        <v>0.20897462085123145</v>
      </c>
      <c r="Q88" s="19">
        <f t="shared" si="20"/>
        <v>1.3442083648013825</v>
      </c>
      <c r="R88" s="19">
        <f t="shared" si="21"/>
        <v>0.5987895771202609</v>
      </c>
      <c r="S88" s="19">
        <f t="shared" si="22"/>
        <v>0.6787093889289751</v>
      </c>
      <c r="T88" s="49">
        <f>+P88/O88-1</f>
        <v>0.3018162999213938</v>
      </c>
      <c r="U88" s="49">
        <v>0</v>
      </c>
    </row>
    <row r="89" spans="2:21" ht="15">
      <c r="B89" s="42">
        <v>8</v>
      </c>
      <c r="C89" s="43" t="s">
        <v>54</v>
      </c>
      <c r="D89" s="44">
        <v>0.38810148364725916</v>
      </c>
      <c r="E89" s="44">
        <v>2.054063448034362</v>
      </c>
      <c r="F89" s="44">
        <v>1.1088409988584766</v>
      </c>
      <c r="G89" s="19">
        <f t="shared" si="16"/>
        <v>0.9692414621921556</v>
      </c>
      <c r="H89" s="19">
        <f t="shared" si="17"/>
        <v>3.7995003809362866</v>
      </c>
      <c r="I89" s="19">
        <f t="shared" si="15"/>
        <v>2.0510767579220737</v>
      </c>
      <c r="J89" s="45">
        <f t="shared" si="18"/>
        <v>-0.46017198255507485</v>
      </c>
      <c r="K89" s="45">
        <f t="shared" si="19"/>
        <v>1.8570903373981666</v>
      </c>
      <c r="L89" s="46">
        <v>8</v>
      </c>
      <c r="M89" s="43" t="s">
        <v>55</v>
      </c>
      <c r="N89" s="48">
        <v>0.09893488020877382</v>
      </c>
      <c r="O89" s="48">
        <v>0.09228730665214249</v>
      </c>
      <c r="P89" s="48">
        <v>0.08751345717045235</v>
      </c>
      <c r="Q89" s="19">
        <f t="shared" si="20"/>
        <v>0.364593753434317</v>
      </c>
      <c r="R89" s="19">
        <f t="shared" si="21"/>
        <v>0.34424874270277206</v>
      </c>
      <c r="S89" s="19">
        <f t="shared" si="22"/>
        <v>0.28422688265817586</v>
      </c>
      <c r="T89" s="49">
        <f>+P89/O89-1</f>
        <v>-0.05172812659582926</v>
      </c>
      <c r="U89" s="49">
        <v>0</v>
      </c>
    </row>
    <row r="90" spans="2:21" ht="15">
      <c r="B90" s="42">
        <v>9</v>
      </c>
      <c r="C90" s="43" t="s">
        <v>56</v>
      </c>
      <c r="D90" s="44">
        <v>1.370803144897244</v>
      </c>
      <c r="E90" s="44">
        <v>2.565261681836849</v>
      </c>
      <c r="F90" s="44">
        <v>0.8888691981722547</v>
      </c>
      <c r="G90" s="19">
        <f t="shared" si="16"/>
        <v>3.4234325312329763</v>
      </c>
      <c r="H90" s="19">
        <f t="shared" si="17"/>
        <v>4.745088447324982</v>
      </c>
      <c r="I90" s="19">
        <f t="shared" si="15"/>
        <v>1.644184292500743</v>
      </c>
      <c r="J90" s="45">
        <f t="shared" si="18"/>
        <v>-0.653497651149655</v>
      </c>
      <c r="K90" s="45">
        <f t="shared" si="19"/>
        <v>-0.3515704997606459</v>
      </c>
      <c r="L90" s="46">
        <v>9</v>
      </c>
      <c r="M90" s="43" t="s">
        <v>57</v>
      </c>
      <c r="N90" s="48">
        <v>0</v>
      </c>
      <c r="O90" s="48">
        <v>0</v>
      </c>
      <c r="P90" s="48">
        <v>0.07448053219371036</v>
      </c>
      <c r="Q90" s="19">
        <f t="shared" si="20"/>
        <v>0</v>
      </c>
      <c r="R90" s="19">
        <f t="shared" si="21"/>
        <v>0</v>
      </c>
      <c r="S90" s="19">
        <f t="shared" si="22"/>
        <v>0.24189844817703918</v>
      </c>
      <c r="T90" s="49">
        <v>0</v>
      </c>
      <c r="U90" s="49">
        <v>0</v>
      </c>
    </row>
    <row r="91" spans="2:21" ht="16.5" customHeight="1">
      <c r="B91" s="42">
        <v>10</v>
      </c>
      <c r="C91" s="43" t="s">
        <v>58</v>
      </c>
      <c r="D91" s="44">
        <v>0.15516179366671096</v>
      </c>
      <c r="E91" s="44">
        <v>0.26800985410898925</v>
      </c>
      <c r="F91" s="44">
        <v>0.4534607064640676</v>
      </c>
      <c r="G91" s="19">
        <f t="shared" si="16"/>
        <v>0.38749979092212766</v>
      </c>
      <c r="H91" s="19">
        <f t="shared" si="17"/>
        <v>0.4957507733055909</v>
      </c>
      <c r="I91" s="19">
        <f t="shared" si="15"/>
        <v>0.8387881730715849</v>
      </c>
      <c r="J91" s="45">
        <v>0</v>
      </c>
      <c r="K91" s="45">
        <f t="shared" si="19"/>
        <v>1.9225023489874422</v>
      </c>
      <c r="L91" s="46">
        <v>10</v>
      </c>
      <c r="M91" s="43" t="s">
        <v>59</v>
      </c>
      <c r="N91" s="48">
        <v>0</v>
      </c>
      <c r="O91" s="48">
        <v>0.027565089938116412</v>
      </c>
      <c r="P91" s="48">
        <v>0.06420009737758063</v>
      </c>
      <c r="Q91" s="19">
        <f t="shared" si="20"/>
        <v>0</v>
      </c>
      <c r="R91" s="19">
        <f t="shared" si="21"/>
        <v>0.10282288971172518</v>
      </c>
      <c r="S91" s="19">
        <f t="shared" si="22"/>
        <v>0.20850957251568897</v>
      </c>
      <c r="T91" s="49">
        <v>0</v>
      </c>
      <c r="U91" s="49">
        <v>0</v>
      </c>
    </row>
    <row r="92" spans="2:21" ht="15">
      <c r="B92" s="100" t="s">
        <v>60</v>
      </c>
      <c r="C92" s="100"/>
      <c r="D92" s="18">
        <f>+D93-SUM(D82:D91)</f>
        <v>10.68170844975294</v>
      </c>
      <c r="E92" s="18">
        <f>+E93-SUM(E82:E91)</f>
        <v>19.209057228947728</v>
      </c>
      <c r="F92" s="18">
        <f>+F93-SUM(F82:F91)</f>
        <v>15.75146797754143</v>
      </c>
      <c r="G92" s="19">
        <f t="shared" si="16"/>
        <v>26.676411074889632</v>
      </c>
      <c r="H92" s="19">
        <f t="shared" si="17"/>
        <v>35.531921045894045</v>
      </c>
      <c r="I92" s="19">
        <f t="shared" si="15"/>
        <v>29.136251189439022</v>
      </c>
      <c r="J92" s="45">
        <f t="shared" si="18"/>
        <v>-0.17999786299744935</v>
      </c>
      <c r="K92" s="45">
        <f t="shared" si="19"/>
        <v>0.4746206612581485</v>
      </c>
      <c r="L92" s="101" t="s">
        <v>60</v>
      </c>
      <c r="M92" s="101"/>
      <c r="N92" s="18">
        <f>+N93-SUM(N82:N91)</f>
        <v>1.8932060831954125</v>
      </c>
      <c r="O92" s="18">
        <f>+O93-SUM(O82:O91)</f>
        <v>3.0003587895811954</v>
      </c>
      <c r="P92" s="18">
        <f>+P93-SUM(P82:P91)</f>
        <v>2.007835665286496</v>
      </c>
      <c r="Q92" s="19">
        <f t="shared" si="20"/>
        <v>6.976822637681668</v>
      </c>
      <c r="R92" s="19">
        <f t="shared" si="21"/>
        <v>11.19189386319098</v>
      </c>
      <c r="S92" s="19">
        <f t="shared" si="22"/>
        <v>6.521064193850264</v>
      </c>
      <c r="T92" s="49">
        <f>+P92/O92-1</f>
        <v>-0.330801478723563</v>
      </c>
      <c r="U92" s="49">
        <f>+P92/N92-1</f>
        <v>0.06054786275438562</v>
      </c>
    </row>
    <row r="93" spans="2:23" s="41" customFormat="1" ht="15">
      <c r="B93" s="100" t="s">
        <v>61</v>
      </c>
      <c r="C93" s="100"/>
      <c r="D93" s="25">
        <v>40.04177480908433</v>
      </c>
      <c r="E93" s="25">
        <v>54.061409187915174</v>
      </c>
      <c r="F93" s="25">
        <v>51.456971457761966</v>
      </c>
      <c r="G93" s="25">
        <f t="shared" si="16"/>
        <v>100</v>
      </c>
      <c r="H93" s="25">
        <f t="shared" si="17"/>
        <v>100</v>
      </c>
      <c r="I93" s="25">
        <f>E93/$E$93*100</f>
        <v>100</v>
      </c>
      <c r="J93" s="50">
        <f t="shared" si="18"/>
        <v>-0.048175542762866064</v>
      </c>
      <c r="K93" s="50">
        <f>+E93/D93-1</f>
        <v>0.350125199137032</v>
      </c>
      <c r="L93" s="100" t="s">
        <v>61</v>
      </c>
      <c r="M93" s="100"/>
      <c r="N93" s="25">
        <v>27.1356487259723</v>
      </c>
      <c r="O93" s="25">
        <v>26.80832061362801</v>
      </c>
      <c r="P93" s="25">
        <v>30.79</v>
      </c>
      <c r="Q93" s="25">
        <f t="shared" si="20"/>
        <v>100</v>
      </c>
      <c r="R93" s="25">
        <f t="shared" si="21"/>
        <v>100</v>
      </c>
      <c r="S93" s="25">
        <f t="shared" si="22"/>
        <v>100</v>
      </c>
      <c r="T93" s="51">
        <f>+P93/O93-1</f>
        <v>0.14852401400884108</v>
      </c>
      <c r="U93" s="51">
        <f>+P93/N93-1</f>
        <v>0.1346697589923478</v>
      </c>
      <c r="V93" s="2"/>
      <c r="W93" s="2"/>
    </row>
    <row r="94" spans="2:23" s="41" customFormat="1" ht="15">
      <c r="B94" s="12" t="s">
        <v>15</v>
      </c>
      <c r="C94" s="52"/>
      <c r="D94" s="53"/>
      <c r="E94" s="53"/>
      <c r="F94" s="53"/>
      <c r="G94" s="53"/>
      <c r="H94" s="53"/>
      <c r="I94" s="53"/>
      <c r="J94" s="54"/>
      <c r="K94" s="5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s="55" customFormat="1" ht="15">
      <c r="B95" s="12" t="s">
        <v>16</v>
      </c>
      <c r="K95" s="2"/>
      <c r="L95" s="56"/>
      <c r="M95" s="57"/>
      <c r="N95" s="58"/>
      <c r="O95" s="58"/>
      <c r="P95" s="58"/>
      <c r="Q95" s="2"/>
      <c r="R95" s="2"/>
      <c r="S95" s="2"/>
      <c r="T95" s="2"/>
      <c r="U95" s="2"/>
      <c r="V95" s="2"/>
      <c r="W95" s="2"/>
    </row>
    <row r="96" spans="2:23" s="55" customFormat="1" ht="15">
      <c r="B96" s="12" t="s">
        <v>72</v>
      </c>
      <c r="K96" s="2"/>
      <c r="L96" s="56"/>
      <c r="M96" s="57"/>
      <c r="N96" s="58"/>
      <c r="O96" s="58"/>
      <c r="P96" s="58"/>
      <c r="Q96" s="2"/>
      <c r="R96" s="2"/>
      <c r="S96" s="2"/>
      <c r="T96" s="2"/>
      <c r="U96" s="2"/>
      <c r="V96" s="2"/>
      <c r="W96" s="2"/>
    </row>
    <row r="97" spans="2:23" s="55" customFormat="1" ht="15">
      <c r="B97" s="12"/>
      <c r="K97" s="2"/>
      <c r="L97" s="56"/>
      <c r="M97" s="57"/>
      <c r="N97" s="58"/>
      <c r="O97" s="58"/>
      <c r="P97" s="58"/>
      <c r="Q97" s="2"/>
      <c r="R97" s="2"/>
      <c r="S97" s="2"/>
      <c r="T97" s="2"/>
      <c r="U97" s="2"/>
      <c r="V97" s="2"/>
      <c r="W97" s="2"/>
    </row>
    <row r="98" spans="2:23" s="55" customFormat="1" ht="15">
      <c r="B98" s="1" t="s">
        <v>71</v>
      </c>
      <c r="K98" s="2"/>
      <c r="L98" s="56"/>
      <c r="M98" s="57"/>
      <c r="N98" s="58"/>
      <c r="O98" s="58"/>
      <c r="P98" s="58"/>
      <c r="Q98" s="2"/>
      <c r="R98" s="2"/>
      <c r="S98" s="2"/>
      <c r="T98" s="2"/>
      <c r="U98" s="2"/>
      <c r="V98" s="2"/>
      <c r="W98" s="2"/>
    </row>
    <row r="99" spans="2:23" s="55" customFormat="1" ht="15">
      <c r="B99" s="52"/>
      <c r="C99" s="52"/>
      <c r="D99" s="53"/>
      <c r="E99" s="53"/>
      <c r="F99" s="53"/>
      <c r="G99" s="59"/>
      <c r="H99" s="59"/>
      <c r="I99" s="59"/>
      <c r="J99" s="60"/>
      <c r="K99" s="60"/>
      <c r="L99" s="2"/>
      <c r="M99" s="2"/>
      <c r="N99" s="2"/>
      <c r="O99" s="58"/>
      <c r="P99" s="65"/>
      <c r="Q99" s="2"/>
      <c r="R99" s="2"/>
      <c r="S99" s="2"/>
      <c r="T99" s="2"/>
      <c r="U99" s="2"/>
      <c r="V99" s="2"/>
      <c r="W99" s="2"/>
    </row>
    <row r="100" spans="2:15" ht="15">
      <c r="B100" s="107" t="s">
        <v>38</v>
      </c>
      <c r="C100" s="103" t="s">
        <v>39</v>
      </c>
      <c r="D100" s="99" t="s">
        <v>62</v>
      </c>
      <c r="E100" s="99"/>
      <c r="F100" s="99"/>
      <c r="G100" s="99"/>
      <c r="H100" s="99"/>
      <c r="I100" s="99"/>
      <c r="J100" s="99"/>
      <c r="K100" s="99"/>
      <c r="O100" s="58"/>
    </row>
    <row r="101" spans="2:15" ht="17.25" customHeight="1">
      <c r="B101" s="107"/>
      <c r="C101" s="104"/>
      <c r="D101" s="99" t="s">
        <v>1</v>
      </c>
      <c r="E101" s="99"/>
      <c r="F101" s="99"/>
      <c r="G101" s="99" t="s">
        <v>2</v>
      </c>
      <c r="H101" s="99"/>
      <c r="I101" s="99"/>
      <c r="J101" s="106" t="s">
        <v>42</v>
      </c>
      <c r="K101" s="106"/>
      <c r="O101" s="58"/>
    </row>
    <row r="102" spans="2:15" ht="10.5" customHeight="1">
      <c r="B102" s="107"/>
      <c r="C102" s="104"/>
      <c r="D102" s="15">
        <v>2017</v>
      </c>
      <c r="E102" s="79">
        <v>2018</v>
      </c>
      <c r="F102" s="81"/>
      <c r="G102" s="15">
        <v>2017</v>
      </c>
      <c r="H102" s="79">
        <v>2018</v>
      </c>
      <c r="I102" s="81"/>
      <c r="J102" s="72" t="s">
        <v>4</v>
      </c>
      <c r="K102" s="72" t="s">
        <v>5</v>
      </c>
      <c r="O102" s="58"/>
    </row>
    <row r="103" spans="2:15" ht="15">
      <c r="B103" s="107"/>
      <c r="C103" s="105"/>
      <c r="D103" s="16" t="s">
        <v>6</v>
      </c>
      <c r="E103" s="17" t="s">
        <v>7</v>
      </c>
      <c r="F103" s="17" t="s">
        <v>8</v>
      </c>
      <c r="G103" s="16" t="s">
        <v>6</v>
      </c>
      <c r="H103" s="17" t="s">
        <v>7</v>
      </c>
      <c r="I103" s="17" t="s">
        <v>8</v>
      </c>
      <c r="J103" s="72"/>
      <c r="K103" s="72"/>
      <c r="O103" s="58"/>
    </row>
    <row r="104" spans="2:15" ht="15">
      <c r="B104" s="46">
        <v>1</v>
      </c>
      <c r="C104" s="43" t="s">
        <v>63</v>
      </c>
      <c r="D104" s="19">
        <v>40.88971843461759</v>
      </c>
      <c r="E104" s="19">
        <v>29.860008095376465</v>
      </c>
      <c r="F104" s="19">
        <v>37.93205747180821</v>
      </c>
      <c r="G104" s="19">
        <f>D104/$D$115*100</f>
        <v>17.68838173360002</v>
      </c>
      <c r="H104" s="19">
        <f>E104/$E$115*100</f>
        <v>14.311860014365427</v>
      </c>
      <c r="I104" s="19">
        <f>F104/$F$115*100</f>
        <v>16.93471024233591</v>
      </c>
      <c r="J104" s="45">
        <f>+F104/E104-1</f>
        <v>0.27032977856699314</v>
      </c>
      <c r="K104" s="45">
        <f>+F104/D104-1</f>
        <v>-0.07233263216372265</v>
      </c>
      <c r="O104" s="58"/>
    </row>
    <row r="105" spans="2:15" ht="15">
      <c r="B105" s="46">
        <v>2</v>
      </c>
      <c r="C105" s="43" t="s">
        <v>64</v>
      </c>
      <c r="D105" s="19">
        <v>11.01704893020736</v>
      </c>
      <c r="E105" s="19">
        <v>18.978796280592828</v>
      </c>
      <c r="F105" s="19">
        <v>29.39720138397852</v>
      </c>
      <c r="G105" s="19">
        <f aca="true" t="shared" si="23" ref="G105:G115">D105/$D$115*100</f>
        <v>4.765837831993377</v>
      </c>
      <c r="H105" s="19">
        <f aca="true" t="shared" si="24" ref="H105:H115">E105/$E$115*100</f>
        <v>9.096510447733666</v>
      </c>
      <c r="I105" s="19">
        <f aca="true" t="shared" si="25" ref="I105:I115">F105/$F$115*100</f>
        <v>13.124336525728166</v>
      </c>
      <c r="J105" s="45">
        <f aca="true" t="shared" si="26" ref="J105:J115">+F105/E105-1</f>
        <v>0.5489497304968309</v>
      </c>
      <c r="K105" s="45">
        <f aca="true" t="shared" si="27" ref="K105:K115">+F105/D105-1</f>
        <v>1.6683371899506678</v>
      </c>
      <c r="O105" s="58"/>
    </row>
    <row r="106" spans="2:15" ht="15">
      <c r="B106" s="46">
        <v>3</v>
      </c>
      <c r="C106" s="43" t="s">
        <v>45</v>
      </c>
      <c r="D106" s="19">
        <v>22.858172305990458</v>
      </c>
      <c r="E106" s="19">
        <v>25.95193529700579</v>
      </c>
      <c r="F106" s="19">
        <v>25.827102960744803</v>
      </c>
      <c r="G106" s="19">
        <f t="shared" si="23"/>
        <v>9.888159981518951</v>
      </c>
      <c r="H106" s="19">
        <f t="shared" si="24"/>
        <v>12.438726201488432</v>
      </c>
      <c r="I106" s="19">
        <f t="shared" si="25"/>
        <v>11.530471432092861</v>
      </c>
      <c r="J106" s="45">
        <f t="shared" si="26"/>
        <v>-0.004810135923673853</v>
      </c>
      <c r="K106" s="45">
        <f t="shared" si="27"/>
        <v>0.12988486634061625</v>
      </c>
      <c r="O106" s="58"/>
    </row>
    <row r="107" spans="2:11" ht="15">
      <c r="B107" s="46">
        <v>4</v>
      </c>
      <c r="C107" s="43" t="s">
        <v>46</v>
      </c>
      <c r="D107" s="19">
        <v>16.059072520846396</v>
      </c>
      <c r="E107" s="19">
        <v>18.45322018367572</v>
      </c>
      <c r="F107" s="19">
        <v>20.125787565974928</v>
      </c>
      <c r="G107" s="19">
        <f t="shared" si="23"/>
        <v>6.946954293424788</v>
      </c>
      <c r="H107" s="19">
        <f t="shared" si="24"/>
        <v>8.844602561374487</v>
      </c>
      <c r="I107" s="19">
        <f t="shared" si="25"/>
        <v>8.985127713726026</v>
      </c>
      <c r="J107" s="45">
        <f t="shared" si="26"/>
        <v>0.090638239052651</v>
      </c>
      <c r="K107" s="45">
        <f t="shared" si="27"/>
        <v>0.25323473941907304</v>
      </c>
    </row>
    <row r="108" spans="2:11" ht="15">
      <c r="B108" s="46">
        <v>5</v>
      </c>
      <c r="C108" s="43" t="s">
        <v>43</v>
      </c>
      <c r="D108" s="19">
        <v>16.270270460333798</v>
      </c>
      <c r="E108" s="19">
        <v>12.975338632353937</v>
      </c>
      <c r="F108" s="19">
        <v>14.979519854134832</v>
      </c>
      <c r="G108" s="19">
        <f t="shared" si="23"/>
        <v>7.0383158854831045</v>
      </c>
      <c r="H108" s="19">
        <f t="shared" si="24"/>
        <v>6.219061614185944</v>
      </c>
      <c r="I108" s="19">
        <f t="shared" si="25"/>
        <v>6.687584202033498</v>
      </c>
      <c r="J108" s="45">
        <f t="shared" si="26"/>
        <v>0.15446080280197694</v>
      </c>
      <c r="K108" s="45">
        <f t="shared" si="27"/>
        <v>-0.07933184696257867</v>
      </c>
    </row>
    <row r="109" spans="2:11" ht="15">
      <c r="B109" s="46">
        <v>6</v>
      </c>
      <c r="C109" s="43" t="s">
        <v>65</v>
      </c>
      <c r="D109" s="19">
        <v>9.475269349685133</v>
      </c>
      <c r="E109" s="19">
        <v>10.100807639818655</v>
      </c>
      <c r="F109" s="19">
        <v>10.166354838693447</v>
      </c>
      <c r="G109" s="19">
        <f t="shared" si="23"/>
        <v>4.098883232808402</v>
      </c>
      <c r="H109" s="19">
        <f t="shared" si="24"/>
        <v>4.84130293975042</v>
      </c>
      <c r="I109" s="19">
        <f t="shared" si="25"/>
        <v>4.538753890215387</v>
      </c>
      <c r="J109" s="45">
        <f t="shared" si="26"/>
        <v>0.0064893027579693285</v>
      </c>
      <c r="K109" s="45">
        <f t="shared" si="27"/>
        <v>0.07293570910797165</v>
      </c>
    </row>
    <row r="110" spans="2:11" ht="15">
      <c r="B110" s="46">
        <v>7</v>
      </c>
      <c r="C110" s="43" t="s">
        <v>66</v>
      </c>
      <c r="D110" s="19">
        <v>6.276458438148444</v>
      </c>
      <c r="E110" s="19">
        <v>4.828887975965881</v>
      </c>
      <c r="F110" s="19">
        <v>8.941035248257078</v>
      </c>
      <c r="G110" s="19">
        <f t="shared" si="23"/>
        <v>2.715117565961369</v>
      </c>
      <c r="H110" s="19">
        <f t="shared" si="24"/>
        <v>2.314479236453294</v>
      </c>
      <c r="I110" s="19">
        <f t="shared" si="25"/>
        <v>3.991711794391302</v>
      </c>
      <c r="J110" s="45">
        <f t="shared" si="26"/>
        <v>0.8515723066590044</v>
      </c>
      <c r="K110" s="45">
        <f t="shared" si="27"/>
        <v>0.4245350839755875</v>
      </c>
    </row>
    <row r="111" spans="2:11" ht="15">
      <c r="B111" s="46">
        <v>9</v>
      </c>
      <c r="C111" s="43" t="s">
        <v>67</v>
      </c>
      <c r="D111" s="19">
        <v>5.405946367307593</v>
      </c>
      <c r="E111" s="19">
        <v>4.898155216092532</v>
      </c>
      <c r="F111" s="19">
        <v>6.6382380482625925</v>
      </c>
      <c r="G111" s="19">
        <f t="shared" si="23"/>
        <v>2.338544911459948</v>
      </c>
      <c r="H111" s="19">
        <f t="shared" si="24"/>
        <v>2.347678927528648</v>
      </c>
      <c r="I111" s="19">
        <f t="shared" si="25"/>
        <v>2.963631433663374</v>
      </c>
      <c r="J111" s="45">
        <f t="shared" si="26"/>
        <v>0.35525269318806907</v>
      </c>
      <c r="K111" s="45">
        <f t="shared" si="27"/>
        <v>0.22795114809263928</v>
      </c>
    </row>
    <row r="112" spans="2:11" ht="15">
      <c r="B112" s="46">
        <v>10</v>
      </c>
      <c r="C112" s="43" t="s">
        <v>68</v>
      </c>
      <c r="D112" s="19">
        <v>6.726967087970938</v>
      </c>
      <c r="E112" s="19">
        <v>3.726991741493877</v>
      </c>
      <c r="F112" s="19">
        <v>5.400342585471201</v>
      </c>
      <c r="G112" s="19">
        <f t="shared" si="23"/>
        <v>2.9100019837910254</v>
      </c>
      <c r="H112" s="19">
        <f t="shared" si="24"/>
        <v>1.7863419162038203</v>
      </c>
      <c r="I112" s="19">
        <f t="shared" si="25"/>
        <v>2.4109748584629673</v>
      </c>
      <c r="J112" s="45">
        <f t="shared" si="26"/>
        <v>0.44898163453042694</v>
      </c>
      <c r="K112" s="45">
        <f t="shared" si="27"/>
        <v>-0.1972098993723319</v>
      </c>
    </row>
    <row r="113" spans="2:17" ht="15">
      <c r="B113" s="46">
        <v>11</v>
      </c>
      <c r="C113" s="43" t="s">
        <v>48</v>
      </c>
      <c r="D113" s="19">
        <v>0.3109931124096761</v>
      </c>
      <c r="E113" s="19">
        <v>5.456330742862326</v>
      </c>
      <c r="F113" s="19">
        <v>5.21347477686958</v>
      </c>
      <c r="G113" s="19">
        <f t="shared" si="23"/>
        <v>0.134531738036268</v>
      </c>
      <c r="H113" s="19">
        <f t="shared" si="24"/>
        <v>2.6152116749096144</v>
      </c>
      <c r="I113" s="19">
        <f t="shared" si="25"/>
        <v>2.3275480052098665</v>
      </c>
      <c r="J113" s="45">
        <f t="shared" si="26"/>
        <v>-0.04450902583397032</v>
      </c>
      <c r="K113" s="45">
        <f t="shared" si="27"/>
        <v>15.763955756041916</v>
      </c>
      <c r="O113" s="58"/>
      <c r="P113" s="58"/>
      <c r="Q113" s="61"/>
    </row>
    <row r="114" spans="2:17" ht="15">
      <c r="B114" s="100" t="s">
        <v>60</v>
      </c>
      <c r="C114" s="100"/>
      <c r="D114" s="18">
        <f>+D115-SUM(D104:D113)</f>
        <v>95.87717928453858</v>
      </c>
      <c r="E114" s="18">
        <f>+E115-SUM(E104:E113)</f>
        <v>73.40773500648802</v>
      </c>
      <c r="F114" s="18">
        <f>+F115-SUM(F104:F113)</f>
        <v>59.368885265804806</v>
      </c>
      <c r="G114" s="19">
        <f t="shared" si="23"/>
        <v>41.47527084192276</v>
      </c>
      <c r="H114" s="19">
        <f t="shared" si="24"/>
        <v>35.18422446600625</v>
      </c>
      <c r="I114" s="19">
        <f t="shared" si="25"/>
        <v>26.505149902140634</v>
      </c>
      <c r="J114" s="45">
        <f t="shared" si="26"/>
        <v>-0.19124482916469798</v>
      </c>
      <c r="K114" s="45">
        <f t="shared" si="27"/>
        <v>-0.38078189503663473</v>
      </c>
      <c r="O114" s="58"/>
      <c r="P114" s="58"/>
      <c r="Q114" s="61"/>
    </row>
    <row r="115" spans="2:23" s="41" customFormat="1" ht="15">
      <c r="B115" s="100" t="s">
        <v>69</v>
      </c>
      <c r="C115" s="100"/>
      <c r="D115" s="62">
        <v>231.16709629205596</v>
      </c>
      <c r="E115" s="62">
        <v>208.63820681172604</v>
      </c>
      <c r="F115" s="62">
        <v>223.99</v>
      </c>
      <c r="G115" s="25">
        <f t="shared" si="23"/>
        <v>100</v>
      </c>
      <c r="H115" s="25">
        <f t="shared" si="24"/>
        <v>100</v>
      </c>
      <c r="I115" s="25">
        <f t="shared" si="25"/>
        <v>100</v>
      </c>
      <c r="J115" s="50">
        <f t="shared" si="26"/>
        <v>0.07358092950888584</v>
      </c>
      <c r="K115" s="50">
        <f t="shared" si="27"/>
        <v>-0.03104722258131587</v>
      </c>
      <c r="L115" s="2"/>
      <c r="M115" s="2"/>
      <c r="N115" s="2"/>
      <c r="O115" s="58"/>
      <c r="P115" s="58"/>
      <c r="Q115" s="61"/>
      <c r="R115" s="2"/>
      <c r="S115" s="2"/>
      <c r="T115" s="2"/>
      <c r="U115" s="2"/>
      <c r="V115" s="2"/>
      <c r="W115" s="2"/>
    </row>
    <row r="116" spans="2:17" ht="15">
      <c r="B116" s="12" t="s">
        <v>15</v>
      </c>
      <c r="O116" s="58"/>
      <c r="P116" s="58"/>
      <c r="Q116" s="61"/>
    </row>
    <row r="117" spans="2:6" ht="15">
      <c r="B117" s="12" t="s">
        <v>16</v>
      </c>
      <c r="C117" s="63"/>
      <c r="D117" s="63"/>
      <c r="E117" s="63"/>
      <c r="F117" s="64"/>
    </row>
    <row r="118" ht="15">
      <c r="B118" s="12" t="s">
        <v>72</v>
      </c>
    </row>
  </sheetData>
  <sheetProtection/>
  <mergeCells count="103">
    <mergeCell ref="E102:F102"/>
    <mergeCell ref="H102:I102"/>
    <mergeCell ref="J102:J103"/>
    <mergeCell ref="K102:K103"/>
    <mergeCell ref="B114:C114"/>
    <mergeCell ref="B115:C115"/>
    <mergeCell ref="B100:B103"/>
    <mergeCell ref="C100:C103"/>
    <mergeCell ref="D100:K100"/>
    <mergeCell ref="D101:F101"/>
    <mergeCell ref="G101:I101"/>
    <mergeCell ref="J101:K101"/>
    <mergeCell ref="B93:C93"/>
    <mergeCell ref="L93:M93"/>
    <mergeCell ref="O80:P80"/>
    <mergeCell ref="R80:S80"/>
    <mergeCell ref="T80:T81"/>
    <mergeCell ref="U80:U81"/>
    <mergeCell ref="B92:C92"/>
    <mergeCell ref="L92:M92"/>
    <mergeCell ref="L78:L81"/>
    <mergeCell ref="M78:M81"/>
    <mergeCell ref="N78:U78"/>
    <mergeCell ref="D79:F79"/>
    <mergeCell ref="G79:I79"/>
    <mergeCell ref="J79:K79"/>
    <mergeCell ref="N79:P79"/>
    <mergeCell ref="Q79:S79"/>
    <mergeCell ref="T79:U79"/>
    <mergeCell ref="E80:F80"/>
    <mergeCell ref="B68:C68"/>
    <mergeCell ref="B69:C69"/>
    <mergeCell ref="B70:C70"/>
    <mergeCell ref="B78:B81"/>
    <mergeCell ref="C78:C81"/>
    <mergeCell ref="D78:K78"/>
    <mergeCell ref="H80:I80"/>
    <mergeCell ref="J80:J81"/>
    <mergeCell ref="K80:K81"/>
    <mergeCell ref="B62:C62"/>
    <mergeCell ref="B63:C63"/>
    <mergeCell ref="B64:C64"/>
    <mergeCell ref="B65:C65"/>
    <mergeCell ref="B66:C66"/>
    <mergeCell ref="B67:C67"/>
    <mergeCell ref="J58:K58"/>
    <mergeCell ref="E59:F59"/>
    <mergeCell ref="H59:I59"/>
    <mergeCell ref="J59:J60"/>
    <mergeCell ref="K59:K60"/>
    <mergeCell ref="B61:C61"/>
    <mergeCell ref="B47:C47"/>
    <mergeCell ref="B48:C48"/>
    <mergeCell ref="B49:C49"/>
    <mergeCell ref="B50:C50"/>
    <mergeCell ref="B58:C60"/>
    <mergeCell ref="G58:I58"/>
    <mergeCell ref="B41:C41"/>
    <mergeCell ref="B42:C42"/>
    <mergeCell ref="B43:C43"/>
    <mergeCell ref="B44:C44"/>
    <mergeCell ref="B45:C45"/>
    <mergeCell ref="B46:C46"/>
    <mergeCell ref="G38:I38"/>
    <mergeCell ref="J38:K38"/>
    <mergeCell ref="E39:F39"/>
    <mergeCell ref="H39:I39"/>
    <mergeCell ref="J39:J40"/>
    <mergeCell ref="K39:K40"/>
    <mergeCell ref="B28:C28"/>
    <mergeCell ref="B29:C29"/>
    <mergeCell ref="B30:C30"/>
    <mergeCell ref="B31:C31"/>
    <mergeCell ref="B38:C40"/>
    <mergeCell ref="D38:F38"/>
    <mergeCell ref="B22:C22"/>
    <mergeCell ref="B23:C23"/>
    <mergeCell ref="B24:C24"/>
    <mergeCell ref="B25:C25"/>
    <mergeCell ref="B26:C26"/>
    <mergeCell ref="B27:C27"/>
    <mergeCell ref="B19:C21"/>
    <mergeCell ref="D19:F19"/>
    <mergeCell ref="G19:I19"/>
    <mergeCell ref="E20:F20"/>
    <mergeCell ref="H20:I20"/>
    <mergeCell ref="J20:J21"/>
    <mergeCell ref="K20:K21"/>
    <mergeCell ref="B7:C7"/>
    <mergeCell ref="B8:C8"/>
    <mergeCell ref="B9:C9"/>
    <mergeCell ref="B10:C10"/>
    <mergeCell ref="B11:C11"/>
    <mergeCell ref="B12:C12"/>
    <mergeCell ref="D4:F4"/>
    <mergeCell ref="G4:I4"/>
    <mergeCell ref="J4:K4"/>
    <mergeCell ref="E5:F5"/>
    <mergeCell ref="H5:I5"/>
    <mergeCell ref="J5:J6"/>
    <mergeCell ref="K5:K6"/>
    <mergeCell ref="J19:K19"/>
    <mergeCell ref="B4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enshimiyimana</dc:creator>
  <cp:keywords/>
  <dc:description/>
  <cp:lastModifiedBy>DEO</cp:lastModifiedBy>
  <dcterms:created xsi:type="dcterms:W3CDTF">2018-07-13T08:49:02Z</dcterms:created>
  <dcterms:modified xsi:type="dcterms:W3CDTF">2018-07-18T14:27:22Z</dcterms:modified>
  <cp:category/>
  <cp:version/>
  <cp:contentType/>
  <cp:contentStatus/>
</cp:coreProperties>
</file>