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3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Tnzayisenga\Downloads\"/>
    </mc:Choice>
  </mc:AlternateContent>
  <xr:revisionPtr revIDLastSave="0" documentId="13_ncr:1_{99FFD95F-49C4-47E2-9BA8-121F4DA1BD7E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Summary" sheetId="10" r:id="rId1"/>
    <sheet name="Time series" sheetId="11" r:id="rId2"/>
    <sheet name="Business activities" sheetId="1" r:id="rId3"/>
    <sheet name="Business environment" sheetId="2" r:id="rId4"/>
    <sheet name="Business performance" sheetId="9" r:id="rId5"/>
  </sheets>
  <externalReferences>
    <externalReference r:id="rId6"/>
    <externalReference r:id="rId7"/>
  </externalReferences>
  <definedNames>
    <definedName name="_xlnm._FilterDatabase" localSheetId="2" hidden="1">'Business activities'!$A$146:$D$155</definedName>
    <definedName name="_xlnm._FilterDatabase" localSheetId="3" hidden="1">'Business environment'!$A$5:$B$18</definedName>
    <definedName name="_Toc512871472" localSheetId="2">'Business activities'!#REF!</definedName>
    <definedName name="_Toc512871472" localSheetId="1">'Time series'!$A$4</definedName>
    <definedName name="_Toc512871473" localSheetId="3">'Business environment'!$A$2</definedName>
    <definedName name="_Toc512871512" localSheetId="2">'Business activities'!#REF!</definedName>
    <definedName name="_Toc512871512" localSheetId="1">'Time series'!#REF!</definedName>
    <definedName name="_Toc512871513" localSheetId="2">'Business activities'!#REF!</definedName>
    <definedName name="_Toc512871513" localSheetId="1">'Time series'!#REF!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8" i="2" l="1"/>
  <c r="K52" i="9"/>
  <c r="K47" i="9"/>
  <c r="C39" i="9"/>
  <c r="D39" i="9"/>
  <c r="E39" i="9"/>
  <c r="F39" i="9"/>
  <c r="G39" i="9"/>
  <c r="H39" i="9"/>
  <c r="I39" i="9"/>
  <c r="J39" i="9"/>
  <c r="K39" i="9"/>
  <c r="L46" i="9"/>
  <c r="K44" i="9"/>
  <c r="L44" i="9"/>
  <c r="K45" i="9"/>
  <c r="L45" i="9"/>
  <c r="K46" i="9"/>
  <c r="L47" i="9"/>
  <c r="K48" i="9"/>
  <c r="L48" i="9"/>
  <c r="K49" i="9"/>
  <c r="L49" i="9"/>
  <c r="K50" i="9"/>
  <c r="L50" i="9"/>
  <c r="K51" i="9"/>
  <c r="L51" i="9"/>
  <c r="D10" i="9" l="1"/>
  <c r="E10" i="9"/>
  <c r="F10" i="9"/>
  <c r="G10" i="9"/>
  <c r="C10" i="9"/>
  <c r="G558" i="2"/>
  <c r="T17" i="9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53" i="1" l="1"/>
  <c r="C154" i="1"/>
  <c r="B151" i="1"/>
  <c r="B152" i="1"/>
  <c r="B153" i="1"/>
  <c r="C143" i="1"/>
  <c r="C155" i="1" s="1"/>
  <c r="B143" i="1"/>
  <c r="B154" i="1" s="1"/>
  <c r="C117" i="1"/>
  <c r="C118" i="1"/>
  <c r="C119" i="1"/>
  <c r="C120" i="1"/>
  <c r="C116" i="1"/>
  <c r="B117" i="1"/>
  <c r="B118" i="1"/>
  <c r="B119" i="1"/>
  <c r="B120" i="1"/>
  <c r="B116" i="1"/>
  <c r="B125" i="1" l="1"/>
  <c r="C152" i="1"/>
  <c r="B150" i="1"/>
  <c r="C151" i="1"/>
  <c r="B149" i="1"/>
  <c r="C150" i="1"/>
  <c r="B147" i="1"/>
  <c r="B148" i="1"/>
  <c r="C149" i="1"/>
  <c r="B155" i="1"/>
  <c r="C147" i="1"/>
  <c r="C148" i="1"/>
  <c r="C125" i="1"/>
  <c r="D143" i="1"/>
  <c r="D148" i="1" l="1"/>
  <c r="D147" i="1"/>
  <c r="D149" i="1"/>
  <c r="D155" i="1"/>
  <c r="D150" i="1"/>
  <c r="D151" i="1"/>
  <c r="D152" i="1"/>
  <c r="D153" i="1"/>
  <c r="D154" i="1"/>
  <c r="C126" i="1" l="1"/>
  <c r="C127" i="1"/>
  <c r="C128" i="1"/>
  <c r="C129" i="1"/>
  <c r="B126" i="1"/>
  <c r="B127" i="1"/>
  <c r="B128" i="1"/>
  <c r="B129" i="1"/>
  <c r="D119" i="1"/>
  <c r="D116" i="1"/>
  <c r="D858" i="2"/>
  <c r="E858" i="2"/>
  <c r="F858" i="2"/>
  <c r="C858" i="2"/>
  <c r="H848" i="2"/>
  <c r="G140" i="2"/>
  <c r="F140" i="2"/>
  <c r="E140" i="2"/>
  <c r="D140" i="2"/>
  <c r="D184" i="2"/>
  <c r="C184" i="2"/>
  <c r="C228" i="2"/>
  <c r="D228" i="2"/>
  <c r="E228" i="2"/>
  <c r="F228" i="2"/>
  <c r="G228" i="2"/>
  <c r="H228" i="2"/>
  <c r="I22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F666" i="2"/>
  <c r="F664" i="2"/>
  <c r="F665" i="2"/>
  <c r="F667" i="2"/>
  <c r="F668" i="2"/>
  <c r="F669" i="2"/>
  <c r="F670" i="2"/>
  <c r="F671" i="2"/>
  <c r="F672" i="2"/>
  <c r="F673" i="2"/>
  <c r="F663" i="2"/>
  <c r="C715" i="2"/>
  <c r="D715" i="2"/>
  <c r="E715" i="2"/>
  <c r="B715" i="2"/>
  <c r="F706" i="2"/>
  <c r="F707" i="2"/>
  <c r="F708" i="2"/>
  <c r="F709" i="2"/>
  <c r="F710" i="2"/>
  <c r="F711" i="2"/>
  <c r="F712" i="2"/>
  <c r="F713" i="2"/>
  <c r="F714" i="2"/>
  <c r="F705" i="2"/>
  <c r="B777" i="2"/>
  <c r="E777" i="2"/>
  <c r="D777" i="2"/>
  <c r="C777" i="2"/>
  <c r="C756" i="2"/>
  <c r="D756" i="2"/>
  <c r="E756" i="2"/>
  <c r="F756" i="2"/>
  <c r="B756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42" i="2"/>
  <c r="G18" i="9"/>
  <c r="H18" i="9"/>
  <c r="I18" i="9"/>
  <c r="P15" i="9"/>
  <c r="Q5" i="9"/>
  <c r="S17" i="9"/>
  <c r="R16" i="9"/>
  <c r="S14" i="9"/>
  <c r="T15" i="9"/>
  <c r="T14" i="9"/>
  <c r="Q14" i="9"/>
  <c r="P17" i="9"/>
  <c r="P16" i="9"/>
  <c r="P14" i="9"/>
  <c r="O14" i="9"/>
  <c r="R88" i="9"/>
  <c r="R87" i="9"/>
  <c r="R86" i="9"/>
  <c r="Q86" i="9"/>
  <c r="R66" i="9"/>
  <c r="S66" i="9"/>
  <c r="R67" i="9"/>
  <c r="S67" i="9"/>
  <c r="R68" i="9"/>
  <c r="S68" i="9"/>
  <c r="R69" i="9"/>
  <c r="S69" i="9"/>
  <c r="R70" i="9"/>
  <c r="S70" i="9"/>
  <c r="R71" i="9"/>
  <c r="S71" i="9"/>
  <c r="R72" i="9"/>
  <c r="S72" i="9"/>
  <c r="R73" i="9"/>
  <c r="S73" i="9"/>
  <c r="R74" i="9"/>
  <c r="S74" i="9"/>
  <c r="R75" i="9"/>
  <c r="S75" i="9"/>
  <c r="R76" i="9"/>
  <c r="S76" i="9"/>
  <c r="R77" i="9"/>
  <c r="S77" i="9"/>
  <c r="R78" i="9"/>
  <c r="S78" i="9"/>
  <c r="R79" i="9"/>
  <c r="S79" i="9"/>
  <c r="R80" i="9"/>
  <c r="S80" i="9"/>
  <c r="S65" i="9"/>
  <c r="R65" i="9"/>
  <c r="C173" i="9"/>
  <c r="C172" i="9"/>
  <c r="C171" i="9"/>
  <c r="C170" i="9"/>
  <c r="C169" i="9"/>
  <c r="C168" i="9"/>
  <c r="C167" i="9"/>
  <c r="C166" i="9"/>
  <c r="C165" i="9"/>
  <c r="L91" i="9"/>
  <c r="K91" i="9"/>
  <c r="K92" i="9" s="1"/>
  <c r="J91" i="9"/>
  <c r="J92" i="9" s="1"/>
  <c r="I91" i="9"/>
  <c r="I92" i="9" s="1"/>
  <c r="H91" i="9"/>
  <c r="H92" i="9" s="1"/>
  <c r="G91" i="9"/>
  <c r="G92" i="9" s="1"/>
  <c r="F91" i="9"/>
  <c r="F92" i="9" s="1"/>
  <c r="E91" i="9"/>
  <c r="E92" i="9" s="1"/>
  <c r="D91" i="9"/>
  <c r="D92" i="9" s="1"/>
  <c r="C91" i="9"/>
  <c r="C92" i="9" s="1"/>
  <c r="P89" i="9"/>
  <c r="Q88" i="9"/>
  <c r="P88" i="9"/>
  <c r="Q87" i="9"/>
  <c r="P87" i="9"/>
  <c r="P86" i="9"/>
  <c r="K81" i="9"/>
  <c r="J81" i="9"/>
  <c r="F58" i="9"/>
  <c r="E58" i="9"/>
  <c r="F49" i="9"/>
  <c r="E49" i="9"/>
  <c r="D49" i="9"/>
  <c r="C49" i="9"/>
  <c r="R17" i="9"/>
  <c r="Q17" i="9"/>
  <c r="O17" i="9"/>
  <c r="N17" i="9"/>
  <c r="T16" i="9"/>
  <c r="S16" i="9"/>
  <c r="Q16" i="9"/>
  <c r="O16" i="9"/>
  <c r="N16" i="9"/>
  <c r="S15" i="9"/>
  <c r="R15" i="9"/>
  <c r="Q15" i="9"/>
  <c r="O15" i="9"/>
  <c r="N15" i="9"/>
  <c r="R14" i="9"/>
  <c r="N14" i="9"/>
  <c r="K10" i="9"/>
  <c r="J10" i="9"/>
  <c r="I10" i="9"/>
  <c r="H10" i="9"/>
  <c r="Q9" i="9"/>
  <c r="P9" i="9"/>
  <c r="O9" i="9"/>
  <c r="N9" i="9"/>
  <c r="Q8" i="9"/>
  <c r="P8" i="9"/>
  <c r="O8" i="9"/>
  <c r="N8" i="9"/>
  <c r="Q7" i="9"/>
  <c r="P7" i="9"/>
  <c r="O7" i="9"/>
  <c r="N7" i="9"/>
  <c r="Q6" i="9"/>
  <c r="P6" i="9"/>
  <c r="O6" i="9"/>
  <c r="N6" i="9"/>
  <c r="P5" i="9"/>
  <c r="O5" i="9"/>
  <c r="N5" i="9"/>
  <c r="H870" i="2"/>
  <c r="H869" i="2"/>
  <c r="H868" i="2"/>
  <c r="H867" i="2"/>
  <c r="H866" i="2"/>
  <c r="H865" i="2"/>
  <c r="H864" i="2"/>
  <c r="H857" i="2"/>
  <c r="H856" i="2"/>
  <c r="H855" i="2"/>
  <c r="H854" i="2"/>
  <c r="H853" i="2"/>
  <c r="H852" i="2"/>
  <c r="H851" i="2"/>
  <c r="H850" i="2"/>
  <c r="H849" i="2"/>
  <c r="F840" i="2"/>
  <c r="F839" i="2"/>
  <c r="F838" i="2"/>
  <c r="F837" i="2"/>
  <c r="F836" i="2"/>
  <c r="F835" i="2"/>
  <c r="F834" i="2"/>
  <c r="F827" i="2"/>
  <c r="F826" i="2"/>
  <c r="F825" i="2"/>
  <c r="F824" i="2"/>
  <c r="F823" i="2"/>
  <c r="F822" i="2"/>
  <c r="F821" i="2"/>
  <c r="F820" i="2"/>
  <c r="F819" i="2"/>
  <c r="F818" i="2"/>
  <c r="D798" i="2"/>
  <c r="D797" i="2"/>
  <c r="D76" i="2"/>
  <c r="D75" i="2"/>
  <c r="D74" i="2"/>
  <c r="D73" i="2"/>
  <c r="D72" i="2"/>
  <c r="D71" i="2"/>
  <c r="D70" i="2"/>
  <c r="D68" i="2"/>
  <c r="C185" i="1"/>
  <c r="B185" i="1"/>
  <c r="C184" i="1"/>
  <c r="B184" i="1"/>
  <c r="C183" i="1"/>
  <c r="B183" i="1"/>
  <c r="C182" i="1"/>
  <c r="B182" i="1"/>
  <c r="C181" i="1"/>
  <c r="B181" i="1"/>
  <c r="C180" i="1"/>
  <c r="B180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67" i="1"/>
  <c r="B167" i="1"/>
  <c r="B186" i="1" s="1"/>
  <c r="D166" i="1"/>
  <c r="D176" i="1" s="1"/>
  <c r="D165" i="1"/>
  <c r="D164" i="1"/>
  <c r="D174" i="1" s="1"/>
  <c r="D163" i="1"/>
  <c r="D173" i="1" s="1"/>
  <c r="D162" i="1"/>
  <c r="D172" i="1" s="1"/>
  <c r="D161" i="1"/>
  <c r="D118" i="1"/>
  <c r="D117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C64" i="1"/>
  <c r="B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C40" i="1"/>
  <c r="B40" i="1"/>
  <c r="D19" i="1"/>
  <c r="C28" i="1" s="1"/>
  <c r="D18" i="1"/>
  <c r="D27" i="1" s="1"/>
  <c r="D17" i="1"/>
  <c r="D26" i="1" s="1"/>
  <c r="D16" i="1"/>
  <c r="B25" i="1" s="1"/>
  <c r="D15" i="1"/>
  <c r="B24" i="1" s="1"/>
  <c r="D14" i="1"/>
  <c r="D23" i="1" s="1"/>
  <c r="C11" i="1"/>
  <c r="B9" i="1" s="1"/>
  <c r="J42" i="11"/>
  <c r="I42" i="11"/>
  <c r="H42" i="11"/>
  <c r="G42" i="11"/>
  <c r="F42" i="11"/>
  <c r="E42" i="11"/>
  <c r="D42" i="11"/>
  <c r="C42" i="11"/>
  <c r="B42" i="11"/>
  <c r="J32" i="11"/>
  <c r="I32" i="11"/>
  <c r="H32" i="11"/>
  <c r="G32" i="11"/>
  <c r="F32" i="11"/>
  <c r="E32" i="11"/>
  <c r="D32" i="11"/>
  <c r="C32" i="11"/>
  <c r="B32" i="11"/>
  <c r="Q89" i="9" l="1"/>
  <c r="N10" i="9"/>
  <c r="Q10" i="9"/>
  <c r="R89" i="9"/>
  <c r="L92" i="9"/>
  <c r="O10" i="9"/>
  <c r="P10" i="9"/>
  <c r="C177" i="1"/>
  <c r="B23" i="1"/>
  <c r="C186" i="1"/>
  <c r="C23" i="1"/>
  <c r="C24" i="1"/>
  <c r="C27" i="1"/>
  <c r="D184" i="1"/>
  <c r="B11" i="1"/>
  <c r="B27" i="1"/>
  <c r="D24" i="1"/>
  <c r="C25" i="1"/>
  <c r="D25" i="1"/>
  <c r="D167" i="1"/>
  <c r="D186" i="1" s="1"/>
  <c r="B26" i="1"/>
  <c r="D64" i="1"/>
  <c r="E54" i="1" s="1"/>
  <c r="D181" i="1"/>
  <c r="B10" i="1"/>
  <c r="C26" i="1"/>
  <c r="D171" i="1"/>
  <c r="D182" i="1"/>
  <c r="D28" i="1"/>
  <c r="B6" i="1"/>
  <c r="D175" i="1"/>
  <c r="D183" i="1"/>
  <c r="D180" i="1"/>
  <c r="D185" i="1"/>
  <c r="B28" i="1"/>
  <c r="B7" i="1"/>
  <c r="B8" i="1"/>
  <c r="D120" i="1"/>
  <c r="D126" i="1" s="1"/>
  <c r="E53" i="1" l="1"/>
  <c r="D177" i="1"/>
  <c r="E56" i="1"/>
  <c r="E51" i="1"/>
  <c r="E60" i="1"/>
  <c r="E57" i="1"/>
  <c r="E48" i="1"/>
  <c r="E50" i="1"/>
  <c r="E52" i="1"/>
  <c r="E61" i="1"/>
  <c r="E63" i="1"/>
  <c r="E55" i="1"/>
  <c r="E59" i="1"/>
  <c r="E62" i="1"/>
  <c r="E47" i="1"/>
  <c r="E49" i="1"/>
  <c r="E58" i="1"/>
  <c r="D129" i="1"/>
  <c r="D128" i="1"/>
  <c r="D125" i="1"/>
  <c r="D127" i="1"/>
  <c r="E64" i="1" l="1"/>
</calcChain>
</file>

<file path=xl/sharedStrings.xml><?xml version="1.0" encoding="utf-8"?>
<sst xmlns="http://schemas.openxmlformats.org/spreadsheetml/2006/main" count="1487" uniqueCount="386">
  <si>
    <t>Formal</t>
  </si>
  <si>
    <t>Informal</t>
  </si>
  <si>
    <t>Descriptive</t>
  </si>
  <si>
    <t>Kigali</t>
  </si>
  <si>
    <t>South</t>
  </si>
  <si>
    <t>West</t>
  </si>
  <si>
    <t>North</t>
  </si>
  <si>
    <t>East</t>
  </si>
  <si>
    <t>Main Sector</t>
  </si>
  <si>
    <t>Industry</t>
  </si>
  <si>
    <t>Finance</t>
  </si>
  <si>
    <t>Education</t>
  </si>
  <si>
    <t>Health</t>
  </si>
  <si>
    <t>Other services</t>
  </si>
  <si>
    <t>Size</t>
  </si>
  <si>
    <t>Micro 1-3</t>
  </si>
  <si>
    <t>Small 4-30</t>
  </si>
  <si>
    <t>Medium 31-100</t>
  </si>
  <si>
    <t>Big 100+</t>
  </si>
  <si>
    <t>Economic Activity</t>
  </si>
  <si>
    <t>Mining &amp; quarrying</t>
  </si>
  <si>
    <t>Manufacturing</t>
  </si>
  <si>
    <t>Electricity &amp; Power</t>
  </si>
  <si>
    <t>Water supply &amp; waste management</t>
  </si>
  <si>
    <t>Construction</t>
  </si>
  <si>
    <t>Wholesale &amp; retail trade</t>
  </si>
  <si>
    <t>Transportation &amp; storage</t>
  </si>
  <si>
    <t>Accommodation &amp; food service</t>
  </si>
  <si>
    <t>Information &amp; communication</t>
  </si>
  <si>
    <t>Finance &amp; Insurance</t>
  </si>
  <si>
    <t>Real estate</t>
  </si>
  <si>
    <t>Professional, scientific &amp; technical</t>
  </si>
  <si>
    <t>Administrative &amp; support</t>
  </si>
  <si>
    <t>Human health and social work</t>
  </si>
  <si>
    <t>Arts, entertainment &amp; recreation</t>
  </si>
  <si>
    <t>Other service activities</t>
  </si>
  <si>
    <t>Business Enterprise Formation</t>
  </si>
  <si>
    <t>&gt;=2021</t>
  </si>
  <si>
    <t>2016-2020</t>
  </si>
  <si>
    <t>2011-2015</t>
  </si>
  <si>
    <t>2006-2010</t>
  </si>
  <si>
    <t>2001-2005</t>
  </si>
  <si>
    <t>2000 and less</t>
  </si>
  <si>
    <t>Integrated Business Enterprise Survey 2024</t>
  </si>
  <si>
    <t>IBES sectoral coverage and report highlights</t>
  </si>
  <si>
    <t>Formal sector's income and expenditure, Frw Billions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</si>
  <si>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</si>
  <si>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</si>
  <si>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</si>
  <si>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</si>
  <si>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</si>
  <si>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</si>
  <si>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</si>
  <si>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</si>
  <si>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</si>
  <si>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</si>
  <si>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</si>
  <si>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Income</t>
  </si>
  <si>
    <t>Expenditure</t>
  </si>
  <si>
    <t>Number of business enterprises</t>
  </si>
  <si>
    <t>Formal sector</t>
  </si>
  <si>
    <t>Informal sector</t>
  </si>
  <si>
    <t>Number of employees in business enterprises</t>
  </si>
  <si>
    <t>Distribution of income by major economic sector, Frw Billions</t>
  </si>
  <si>
    <t>Sector</t>
  </si>
  <si>
    <t>Total income</t>
  </si>
  <si>
    <t>Distribution of expenditure by major formal economic sector, Frw Billions</t>
  </si>
  <si>
    <t>Province</t>
  </si>
  <si>
    <t>Percentage</t>
  </si>
  <si>
    <t>N</t>
  </si>
  <si>
    <t>Total</t>
  </si>
  <si>
    <t>National average</t>
  </si>
  <si>
    <t>Size Band</t>
  </si>
  <si>
    <t>=</t>
  </si>
  <si>
    <t>Big 100 +</t>
  </si>
  <si>
    <t>Distribution of Business Enterprises by Economic activity, 2024</t>
  </si>
  <si>
    <t>Economic activity</t>
  </si>
  <si>
    <t>Share</t>
  </si>
  <si>
    <t>Mining and quarrying</t>
  </si>
  <si>
    <t xml:space="preserve"> </t>
  </si>
  <si>
    <t>Electricity, gas, steam and air conditioning supply</t>
  </si>
  <si>
    <t>Real estate activities</t>
  </si>
  <si>
    <t>Water supply; sewerage, waste management and remediation activities</t>
  </si>
  <si>
    <t>Arts, entertainment and recreation</t>
  </si>
  <si>
    <t>Wholesale and retail trade; repair of motor vehicles and motorcycles</t>
  </si>
  <si>
    <t>Transportation and storage</t>
  </si>
  <si>
    <t>Accommodation and food service activities</t>
  </si>
  <si>
    <t>Administrative and support service activities</t>
  </si>
  <si>
    <t>Information and communication</t>
  </si>
  <si>
    <t>Human health and social work activities</t>
  </si>
  <si>
    <t>Financial and insurance activities</t>
  </si>
  <si>
    <t>Professional, scientific and technical activities</t>
  </si>
  <si>
    <t>Correlation between Formality and Number of Business Enterprises, 2024</t>
  </si>
  <si>
    <t>Formality (%)</t>
  </si>
  <si>
    <t>No. of Firm</t>
  </si>
  <si>
    <t>Ownership by formality</t>
  </si>
  <si>
    <t>Resident Rwandans</t>
  </si>
  <si>
    <t>Government of Rwanda</t>
  </si>
  <si>
    <t>Non-residents Rwandan or foreigners</t>
  </si>
  <si>
    <t>Resident foreigners</t>
  </si>
  <si>
    <t>Legal status</t>
  </si>
  <si>
    <t xml:space="preserve">Company limited by shares </t>
  </si>
  <si>
    <t>Unlimited company</t>
  </si>
  <si>
    <t>Company limited by guarantee</t>
  </si>
  <si>
    <t>Government</t>
  </si>
  <si>
    <t>Other</t>
  </si>
  <si>
    <t>NGO</t>
  </si>
  <si>
    <t>Cooperative</t>
  </si>
  <si>
    <t>Individual owner</t>
  </si>
  <si>
    <t>Number of enterprises by age</t>
  </si>
  <si>
    <t>Overall Ranking of Perceptions of Business Factors by Difficulty</t>
  </si>
  <si>
    <t>Formal enterprises</t>
  </si>
  <si>
    <t>Input materials</t>
  </si>
  <si>
    <t>Packing materials</t>
  </si>
  <si>
    <t>Telecommunications</t>
  </si>
  <si>
    <t>Regulatory environment</t>
  </si>
  <si>
    <t>Electricity</t>
  </si>
  <si>
    <t>Affordable finance</t>
  </si>
  <si>
    <t>Water</t>
  </si>
  <si>
    <t>Internet connection</t>
  </si>
  <si>
    <t>Marketing problems</t>
  </si>
  <si>
    <t>Land</t>
  </si>
  <si>
    <t>Tools and machinery</t>
  </si>
  <si>
    <t>Transport</t>
  </si>
  <si>
    <t>Working space</t>
  </si>
  <si>
    <t>Informal enterprises</t>
  </si>
  <si>
    <t>Business Enterprise Exporting Activities by Economic Activity</t>
  </si>
  <si>
    <t>Percentage of business enterprises</t>
  </si>
  <si>
    <t>Mining and Quarrying</t>
  </si>
  <si>
    <t>Business Enterprise Exporting Activities by Size</t>
  </si>
  <si>
    <t>Barriers to Business Enterprise Exportation by Sector</t>
  </si>
  <si>
    <t>Utilities</t>
  </si>
  <si>
    <t>Other reasons</t>
  </si>
  <si>
    <t>Transport costs</t>
  </si>
  <si>
    <t>Lack of information on potential destinations</t>
  </si>
  <si>
    <t>Unfavorable exchange rate</t>
  </si>
  <si>
    <t>Insufficient productionvolue to meet demand</t>
  </si>
  <si>
    <t>Too high quality standards in the country of destination</t>
  </si>
  <si>
    <t>Problems with certification of the product</t>
  </si>
  <si>
    <t>Could not find financing to export</t>
  </si>
  <si>
    <t>Could not find clients</t>
  </si>
  <si>
    <t>Barriers to Business Enterprise Exportation by Size</t>
  </si>
  <si>
    <t>could not find financing to export</t>
  </si>
  <si>
    <t>problems with certification of the product</t>
  </si>
  <si>
    <t>too high quality standards in the country of destination</t>
  </si>
  <si>
    <t xml:space="preserve">Business Enterprise Usage of Rwandan-sourced Raw Materials, % of Business Enterprises </t>
  </si>
  <si>
    <t>Infomal</t>
  </si>
  <si>
    <t>Business Enterprise Perception of the Importance of Rwandan Raw Materials, % of Business Enterprises</t>
  </si>
  <si>
    <t>Not important</t>
  </si>
  <si>
    <t>Somewhat important</t>
  </si>
  <si>
    <t>Important</t>
  </si>
  <si>
    <t>Very important</t>
  </si>
  <si>
    <t xml:space="preserve"> Business enterprise ranking of the Quality of Rwandan Supply/Raw, % of Business Enterprises </t>
  </si>
  <si>
    <t>Low</t>
  </si>
  <si>
    <t>Somewhat low</t>
  </si>
  <si>
    <t>Somewhat high</t>
  </si>
  <si>
    <t>High</t>
  </si>
  <si>
    <t>Access to Basic Formal Financing Instruments, % of Business Enterprises</t>
  </si>
  <si>
    <t>Current account</t>
  </si>
  <si>
    <t>Savings accounts</t>
  </si>
  <si>
    <t>Foreign exchange</t>
  </si>
  <si>
    <t>Letters of credits</t>
  </si>
  <si>
    <t>Insurance</t>
  </si>
  <si>
    <t>Business Enterprise Use of Financial Instruments by Business Enterprise Size, % of Total Business Enterprises</t>
  </si>
  <si>
    <t>Sources of Financing for Business Enterprises by Sector, % of Business Enterprises</t>
  </si>
  <si>
    <t>Personal Cash</t>
  </si>
  <si>
    <t>Parent Company in Rwanda</t>
  </si>
  <si>
    <t>Loans from Rwanda</t>
  </si>
  <si>
    <t>Loans from outside Rwanda</t>
  </si>
  <si>
    <t>NGOs</t>
  </si>
  <si>
    <t>Others</t>
  </si>
  <si>
    <t>Services</t>
  </si>
  <si>
    <t>Sources of Financing for Business Enterprises by Business Enterprise Size, % of Business Enterprises</t>
  </si>
  <si>
    <t>Barriers to Accessing Formal Financing, Formal Business Enterprises (%)</t>
  </si>
  <si>
    <t>Bank overdraft</t>
  </si>
  <si>
    <t>Credit card</t>
  </si>
  <si>
    <t>Subsidized bank loan</t>
  </si>
  <si>
    <t>Short term bank loan</t>
  </si>
  <si>
    <t>Long term bank loan</t>
  </si>
  <si>
    <t>Microfinance loan</t>
  </si>
  <si>
    <t>Trade credit</t>
  </si>
  <si>
    <t>Hire-purchase agreements (leasing)</t>
  </si>
  <si>
    <t>Insufficient collateral</t>
  </si>
  <si>
    <t>High interest rate</t>
  </si>
  <si>
    <t>Did not apply because of possible rejection</t>
  </si>
  <si>
    <t>No bank loans are available</t>
  </si>
  <si>
    <t>Do not need this financing</t>
  </si>
  <si>
    <t>Too much paperwork involved</t>
  </si>
  <si>
    <t>Did not apply because of sufficient internal funds</t>
  </si>
  <si>
    <t>Barriers to Accessing Formal Financing (Informal Business Enterprises) (All informal businesses have responded NO to each option)</t>
  </si>
  <si>
    <t>Outcome of Loan Applications, % of Business Enterprises</t>
  </si>
  <si>
    <t>Short and medium term bank loan</t>
  </si>
  <si>
    <t>Credit line or card or overdraft</t>
  </si>
  <si>
    <t>Shares of Capacity Underutilization, by Formality, Sectors, and Size (% of Business Enterprises)</t>
  </si>
  <si>
    <t>Subsector</t>
  </si>
  <si>
    <t>Main Reasons for Underutilization- Overall (Only for raw materials transmining sector)</t>
  </si>
  <si>
    <t>Lack of skilled workers</t>
  </si>
  <si>
    <t>Unreliable supply of power</t>
  </si>
  <si>
    <t>Old equipment</t>
  </si>
  <si>
    <t>Bottleneck in the produciton line</t>
  </si>
  <si>
    <t>Lack of working capital</t>
  </si>
  <si>
    <t>Labor market regulations</t>
  </si>
  <si>
    <t>Lack of necessary specilaized technology/machinery &amp; spare parts</t>
  </si>
  <si>
    <t>Unreliable supply of inputs</t>
  </si>
  <si>
    <t>Low Demand</t>
  </si>
  <si>
    <t> Main Reasons for Underutilization, by Business Enterprise Size</t>
  </si>
  <si>
    <t>Bottleneck in the production line</t>
  </si>
  <si>
    <t>Main Reasons for Underutilization, by Sector</t>
  </si>
  <si>
    <t>Use of Solar Energy by Sector and Size, % of Business Enterprises</t>
  </si>
  <si>
    <t>Electricity Usage by Business Enterprises (Sector), in Million Kilowatts</t>
  </si>
  <si>
    <t>Electricity Usage by Business Enterprises (Formality and Size), in Million Kilowatts</t>
  </si>
  <si>
    <t>Average Number Days with Power Outages, % of Business Enterprises</t>
  </si>
  <si>
    <t>1 to 3</t>
  </si>
  <si>
    <t>4 to 10</t>
  </si>
  <si>
    <t>10 to 20</t>
  </si>
  <si>
    <t>Above 20</t>
  </si>
  <si>
    <t>Average Duration of Power Outages (Hours), % of Business Enterprises </t>
  </si>
  <si>
    <t>Less than 1 hour</t>
  </si>
  <si>
    <t>1 to 2 hours</t>
  </si>
  <si>
    <t>2 to 4 hours</t>
  </si>
  <si>
    <t>4 hours and above</t>
  </si>
  <si>
    <t>Waste Production by Business Enterprise Size, % of Business Enterprises</t>
  </si>
  <si>
    <t>Waste Production by Sector, % of Business Enterprises</t>
  </si>
  <si>
    <t>Solid</t>
  </si>
  <si>
    <t>Liquid</t>
  </si>
  <si>
    <t>Gas</t>
  </si>
  <si>
    <t>Waste Production by Type (Business Enterprise Size), % of Business Enterprises</t>
  </si>
  <si>
    <t>Modes of Waste Disposal, % of Business Enterprises</t>
  </si>
  <si>
    <t>Discharging into river or streams</t>
  </si>
  <si>
    <t>Recycling</t>
  </si>
  <si>
    <t>Sells the waste</t>
  </si>
  <si>
    <t>Dumping in free land</t>
  </si>
  <si>
    <t>Burrying in specified places or burning</t>
  </si>
  <si>
    <t>Pay some one to remove the waste</t>
  </si>
  <si>
    <t>Modes of Waste Disposal by Sector, % of Business Enterprises</t>
  </si>
  <si>
    <t>Modes of Waste Disposal by Business Enterprise Size, % of Business Enterprises</t>
  </si>
  <si>
    <t>Business Enterprise Water Sources by Business Enterprise Size, % of Business Enterprises</t>
  </si>
  <si>
    <t>WASAC</t>
  </si>
  <si>
    <t>Rainwater storage</t>
  </si>
  <si>
    <t>Well</t>
  </si>
  <si>
    <t>Lake or dam</t>
  </si>
  <si>
    <t>Delivered by other in tank</t>
  </si>
  <si>
    <t>Recycled water</t>
  </si>
  <si>
    <t>Water from spring</t>
  </si>
  <si>
    <t xml:space="preserve">Perception of Lack of Skills by Employers, % of Business Enterprise Managers </t>
  </si>
  <si>
    <t>Technical and Practical Skills Gaps by Sector, % of Business Enterprise Managers</t>
  </si>
  <si>
    <t>Manual dexterity such as repairing  mending  constructing or adjusting things</t>
  </si>
  <si>
    <t>Knowledge of how the organization works</t>
  </si>
  <si>
    <t>Basic numerical skills and understanding</t>
  </si>
  <si>
    <t>Oral Kinyarwanda Skills</t>
  </si>
  <si>
    <t>Written Kinyarwanda Skills</t>
  </si>
  <si>
    <t>Knowledge of products and services offered</t>
  </si>
  <si>
    <t>Reading and understanding reports,  manuals,  instructions and guidelines</t>
  </si>
  <si>
    <t>Complex numerical or statistical skills</t>
  </si>
  <si>
    <t>Solving complex problems that require adaptation  innovation and creativity</t>
  </si>
  <si>
    <t>Writing guidelines,reports, reports, manuals, or instructions</t>
  </si>
  <si>
    <t>Adapting to the new equipment  materials  systems or technologies</t>
  </si>
  <si>
    <t>Specialized skills or knowledge needed to perform tasks assembling</t>
  </si>
  <si>
    <t xml:space="preserve">Computer literacy,Basic IT Skills </t>
  </si>
  <si>
    <t>Advanced or specialized IT Skills</t>
  </si>
  <si>
    <t>Communicating in foreign language</t>
  </si>
  <si>
    <t>Technical and practical skills gaps/Size</t>
  </si>
  <si>
    <t>Interpersonal/Soft Skills Gaps by Sector, % of Business Enterprises</t>
  </si>
  <si>
    <t>Persuading of influencing others</t>
  </si>
  <si>
    <t>Ability to instruct, teach or train other people</t>
  </si>
  <si>
    <t>Making speeches or presentations</t>
  </si>
  <si>
    <t>Client handling skills</t>
  </si>
  <si>
    <t>Planning skills</t>
  </si>
  <si>
    <t>Managing or motivating others</t>
  </si>
  <si>
    <t>Emotional intelligence</t>
  </si>
  <si>
    <t>Marketing skills</t>
  </si>
  <si>
    <t>Team work</t>
  </si>
  <si>
    <t>Managing own time and prioritizing own tasks</t>
  </si>
  <si>
    <t>Interpersonal/Soft Skills Gaps by Size, % of Business Enterprises</t>
  </si>
  <si>
    <t>Impact of Skill Shortages by Sector, % of Business Enterprise Managers</t>
  </si>
  <si>
    <t>Skill shortages</t>
  </si>
  <si>
    <t>Having difficulties to meet customer expectations, demand or service objectives</t>
  </si>
  <si>
    <t>Increased workload for staff</t>
  </si>
  <si>
    <t>Loss of clients who shift to competitors</t>
  </si>
  <si>
    <t>Increased operating costs</t>
  </si>
  <si>
    <t>Delay the development of new products</t>
  </si>
  <si>
    <t>Difficulties to introduce new working practices</t>
  </si>
  <si>
    <t>Difficulties to meet quality standards</t>
  </si>
  <si>
    <t>Outsource some work</t>
  </si>
  <si>
    <t>Difficulties to introduce new technologies</t>
  </si>
  <si>
    <t>Stop offering some services or products</t>
  </si>
  <si>
    <t>Impact of Skill Shortages by Size, % of Business Enterprise Managers</t>
  </si>
  <si>
    <t>Major Causes of Skill Gaps by Sector, % of Business Enterprise Managers</t>
  </si>
  <si>
    <t>Major causes of skill gaps</t>
  </si>
  <si>
    <t>The development of new products or services</t>
  </si>
  <si>
    <t>Unable to recruit staff with required skills and experience</t>
  </si>
  <si>
    <t>Staff being new to the role or tasks</t>
  </si>
  <si>
    <t>Staff were still under training</t>
  </si>
  <si>
    <t>Staff are not motivated</t>
  </si>
  <si>
    <t>Inadequate prior training</t>
  </si>
  <si>
    <t>The introduction of new technology</t>
  </si>
  <si>
    <t>The introduction of new working practices</t>
  </si>
  <si>
    <t>Lack of staff retention policy</t>
  </si>
  <si>
    <t>Business Enterprise Employee Training Activities by Sector and Size, % of Business Enterprises</t>
  </si>
  <si>
    <t>Barriers to Providing Trainings by Sector, % of Business Enterprise Managers</t>
  </si>
  <si>
    <t>Lack knowledge about training opportunities</t>
  </si>
  <si>
    <t>Staff turnover</t>
  </si>
  <si>
    <t>Staff are not qualified for the training</t>
  </si>
  <si>
    <t>The decision is taken at the head office</t>
  </si>
  <si>
    <t>Lack of qualified local training providers</t>
  </si>
  <si>
    <t>Difficult to find flexible training providers</t>
  </si>
  <si>
    <t>Lack of appropriate training or qualifications</t>
  </si>
  <si>
    <t>Staff are not interested</t>
  </si>
  <si>
    <t>Unable to spare more staff time</t>
  </si>
  <si>
    <t>Hard to find time to organize the training</t>
  </si>
  <si>
    <t>Training is not a management priority</t>
  </si>
  <si>
    <t>Staff are fully proficient</t>
  </si>
  <si>
    <t>Lack of funds for trainings</t>
  </si>
  <si>
    <t>Barriers to Providing Trainings by Size, % of Business Enterprise Managers</t>
  </si>
  <si>
    <t>Impact of Economic Conditions by Decreasing Incomes by Sector, % of Business Enterprises</t>
  </si>
  <si>
    <t>Yes significantly</t>
  </si>
  <si>
    <t>Yes somehow</t>
  </si>
  <si>
    <t>No</t>
  </si>
  <si>
    <t>Impact of Economic Conditions by Decreasing Incomes by Size, % of Business Enterprises</t>
  </si>
  <si>
    <t>Impact of Economic Conditions by Decreasing Expenditures by Sector, % of Business Enterprises</t>
  </si>
  <si>
    <t>Impact of Economic Conditions by Decreasing Expenditure by Size, % of Business Enterprises</t>
  </si>
  <si>
    <t>Share of Business Enterprises Receiving Support by Sector, % of Business Enterprises</t>
  </si>
  <si>
    <t>Financial support</t>
  </si>
  <si>
    <t>Tax relief</t>
  </si>
  <si>
    <t>Loan relief</t>
  </si>
  <si>
    <t>Other support</t>
  </si>
  <si>
    <t>None</t>
  </si>
  <si>
    <t>Share of Business Enterprises Receiving Support by Business Enterprise Size, % of Business Enterprises</t>
  </si>
  <si>
    <t>FORMAL SECTOR</t>
  </si>
  <si>
    <t>Growth</t>
  </si>
  <si>
    <t xml:space="preserve">Graph 3.7: Business Enterprise Income by Sector </t>
  </si>
  <si>
    <t>Shares</t>
  </si>
  <si>
    <t xml:space="preserve">Graph 3.9: Business Enterprise Income by Size </t>
  </si>
  <si>
    <t>Graph 3.8: Income Growth Rates by Sector and Business Enterprise Size</t>
  </si>
  <si>
    <t>Income 2024</t>
  </si>
  <si>
    <t>Graph 3.10: Income Growth by Economic Activity</t>
  </si>
  <si>
    <t>Description</t>
  </si>
  <si>
    <t>Purchases 2024</t>
  </si>
  <si>
    <t>Expenses 2024</t>
  </si>
  <si>
    <t>Graph 3.11: Balance Sheet by Sector</t>
  </si>
  <si>
    <t>Non-current assets</t>
  </si>
  <si>
    <t>Current assets</t>
  </si>
  <si>
    <t>Total Assets</t>
  </si>
  <si>
    <t>Total equity</t>
  </si>
  <si>
    <t>Total liabilities</t>
  </si>
  <si>
    <t>Total equity and liabilities</t>
  </si>
  <si>
    <t>Graph 3.12: Balance Sheet by Size</t>
  </si>
  <si>
    <t>Total assets</t>
  </si>
  <si>
    <t>Graph 3.13: Equity and Liability by Sector</t>
  </si>
  <si>
    <t>Total Equity</t>
  </si>
  <si>
    <t>Total Liabilities</t>
  </si>
  <si>
    <t>Graph 3.14: Equity and Liability by Size</t>
  </si>
  <si>
    <t>Graph 3.15: Debt-to-Equity Ratio by Sector and Size</t>
  </si>
  <si>
    <t>Debt-to-Equity Ratio</t>
  </si>
  <si>
    <t>Graph 3.16: Number of Business Enterprises by Income Categories (Sector)</t>
  </si>
  <si>
    <t>Income_categ</t>
  </si>
  <si>
    <t>&lt;1 Mln</t>
  </si>
  <si>
    <t>1 Mln - &lt;5 Mln</t>
  </si>
  <si>
    <t>5 Mln - &lt;10 Mln</t>
  </si>
  <si>
    <t>10 Mln - &lt;25 Mln</t>
  </si>
  <si>
    <t>25 Mln - &lt;50 Mln</t>
  </si>
  <si>
    <t>50 Mln - &lt;100 Mln</t>
  </si>
  <si>
    <t>100 Mln +</t>
  </si>
  <si>
    <t xml:space="preserve"> Other services</t>
  </si>
  <si>
    <t>Graph 3.17: Number of Business Enterprises by Expenditure Categories (Sector)</t>
  </si>
  <si>
    <t>Expenditure_categ</t>
  </si>
  <si>
    <t>Graph 3.18: Number of Business Enterprises by Total Value of Asset Addition Categories (Sector)</t>
  </si>
  <si>
    <t>value_of_additions_categ</t>
  </si>
  <si>
    <t>2021-2024</t>
  </si>
  <si>
    <t>Distribution of Business Enterprises by Economic activity and formality, 2024</t>
  </si>
  <si>
    <t>Total Share%</t>
  </si>
  <si>
    <t>Legal status %</t>
  </si>
  <si>
    <t>Number of enterprises by age %</t>
  </si>
  <si>
    <t>Ownership by formality %</t>
  </si>
  <si>
    <t xml:space="preserve">Modes of Waste Disposal </t>
  </si>
  <si>
    <t>Interpersonal/Soft Skills Gaps</t>
  </si>
  <si>
    <t>Impact of Skill Shortages</t>
  </si>
  <si>
    <t>Major Causes of Skill Gaps</t>
  </si>
  <si>
    <t>Barriers to Providing Trainings</t>
  </si>
  <si>
    <t>Activity</t>
  </si>
  <si>
    <t>Summary of Business Distribution in Rwanda, IBES2024</t>
  </si>
  <si>
    <t>Frequency</t>
  </si>
  <si>
    <t>Number of enterprises</t>
  </si>
  <si>
    <t>Share of formality</t>
  </si>
  <si>
    <t>INFORMAL SECTOR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</si>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</sst>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(* #,##0_);_(* \(#,##0\);_(* &quot;-&quot;??_);_(@_)"/>
    <numFmt numFmtId="169" formatCode="0.0"/>
    <numFmt numFmtId="170" formatCode="#,##0.0_ ;\-#,##0.0\ "/>
    <numFmt numFmtId="171" formatCode="0_ "/>
    <numFmt numFmtId="172" formatCode="#,##0.0"/>
    <numFmt numFmtId="173" formatCode="_(* #,##0.0_);_(* \(#,##0.0\);_(* &quot;-&quot;_);_(@_)"/>
    <numFmt numFmtId="174" formatCode="_-* #,##0.0_-;\-* #,##0.0_-;_-* &quot;-&quot;??_-;_-@_-"/>
    <numFmt numFmtId="175" formatCode="_(* #,##0.0_);_(* \(#,##0.0\);_(* &quot;-&quot;??_);_(@_)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i/>
      <sz val="11"/>
      <color rgb="FF76717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18" fillId="0" borderId="0"/>
  </cellStyleXfs>
  <cellXfs count="310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168" fontId="0" fillId="0" borderId="0" xfId="1" applyNumberFormat="1" applyFont="1"/>
    <xf numFmtId="0" fontId="7" fillId="0" borderId="0" xfId="0" applyFont="1"/>
    <xf numFmtId="9" fontId="0" fillId="0" borderId="0" xfId="2" applyFont="1"/>
    <xf numFmtId="169" fontId="0" fillId="0" borderId="0" xfId="0" applyNumberFormat="1"/>
    <xf numFmtId="0" fontId="9" fillId="0" borderId="1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170" fontId="5" fillId="0" borderId="0" xfId="0" applyNumberFormat="1" applyFont="1"/>
    <xf numFmtId="169" fontId="5" fillId="0" borderId="0" xfId="0" applyNumberFormat="1" applyFont="1"/>
    <xf numFmtId="0" fontId="10" fillId="0" borderId="1" xfId="0" applyFont="1" applyBorder="1" applyAlignment="1">
      <alignment horizontal="left" vertical="top" wrapText="1"/>
    </xf>
    <xf numFmtId="172" fontId="0" fillId="0" borderId="0" xfId="0" applyNumberFormat="1"/>
    <xf numFmtId="41" fontId="0" fillId="0" borderId="0" xfId="3" applyFon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/>
    <xf numFmtId="0" fontId="11" fillId="0" borderId="14" xfId="0" applyFont="1" applyBorder="1"/>
    <xf numFmtId="0" fontId="11" fillId="0" borderId="14" xfId="0" applyFont="1" applyBorder="1" applyAlignment="1">
      <alignment horizontal="right"/>
    </xf>
    <xf numFmtId="0" fontId="0" fillId="0" borderId="13" xfId="0" applyBorder="1"/>
    <xf numFmtId="168" fontId="0" fillId="0" borderId="13" xfId="1" applyNumberFormat="1" applyFont="1" applyBorder="1"/>
    <xf numFmtId="43" fontId="0" fillId="0" borderId="0" xfId="1" applyFont="1"/>
    <xf numFmtId="168" fontId="16" fillId="0" borderId="0" xfId="1" applyNumberFormat="1" applyFont="1"/>
    <xf numFmtId="168" fontId="0" fillId="0" borderId="0" xfId="0" applyNumberFormat="1"/>
    <xf numFmtId="0" fontId="11" fillId="0" borderId="13" xfId="0" applyFont="1" applyBorder="1"/>
    <xf numFmtId="168" fontId="11" fillId="0" borderId="13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3" fillId="0" borderId="0" xfId="0" applyFont="1" applyAlignment="1">
      <alignment horizontal="right"/>
    </xf>
    <xf numFmtId="167" fontId="0" fillId="0" borderId="0" xfId="2" applyNumberFormat="1" applyFont="1" applyBorder="1"/>
    <xf numFmtId="9" fontId="0" fillId="0" borderId="0" xfId="2" applyFont="1" applyBorder="1"/>
    <xf numFmtId="167" fontId="11" fillId="0" borderId="13" xfId="2" applyNumberFormat="1" applyFont="1" applyBorder="1"/>
    <xf numFmtId="9" fontId="11" fillId="0" borderId="13" xfId="2" applyFont="1" applyBorder="1"/>
    <xf numFmtId="0" fontId="17" fillId="0" borderId="0" xfId="0" applyFont="1"/>
    <xf numFmtId="0" fontId="13" fillId="0" borderId="14" xfId="0" applyFont="1" applyBorder="1" applyAlignment="1">
      <alignment horizontal="right"/>
    </xf>
    <xf numFmtId="167" fontId="14" fillId="0" borderId="0" xfId="2" applyNumberFormat="1" applyFont="1" applyAlignment="1">
      <alignment horizontal="right"/>
    </xf>
    <xf numFmtId="0" fontId="16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1" fillId="0" borderId="13" xfId="0" applyNumberFormat="1" applyFont="1" applyBorder="1" applyAlignment="1">
      <alignment horizontal="right"/>
    </xf>
    <xf numFmtId="9" fontId="14" fillId="0" borderId="0" xfId="2" applyFont="1" applyAlignment="1">
      <alignment horizontal="right"/>
    </xf>
    <xf numFmtId="167" fontId="14" fillId="0" borderId="0" xfId="2" applyNumberFormat="1" applyFont="1" applyBorder="1" applyAlignment="1">
      <alignment horizontal="right"/>
    </xf>
    <xf numFmtId="0" fontId="13" fillId="0" borderId="14" xfId="0" applyFont="1" applyBorder="1"/>
    <xf numFmtId="10" fontId="13" fillId="0" borderId="14" xfId="2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167" fontId="18" fillId="0" borderId="0" xfId="2" applyNumberFormat="1" applyFont="1" applyFill="1"/>
    <xf numFmtId="169" fontId="0" fillId="0" borderId="0" xfId="2" applyNumberFormat="1" applyFont="1"/>
    <xf numFmtId="167" fontId="18" fillId="0" borderId="0" xfId="2" applyNumberFormat="1" applyFont="1"/>
    <xf numFmtId="10" fontId="0" fillId="0" borderId="0" xfId="2" applyNumberFormat="1" applyFont="1" applyBorder="1"/>
    <xf numFmtId="0" fontId="13" fillId="0" borderId="15" xfId="0" applyFont="1" applyBorder="1"/>
    <xf numFmtId="3" fontId="11" fillId="0" borderId="15" xfId="0" applyNumberFormat="1" applyFont="1" applyBorder="1"/>
    <xf numFmtId="9" fontId="11" fillId="0" borderId="15" xfId="2" applyFont="1" applyFill="1" applyBorder="1"/>
    <xf numFmtId="10" fontId="13" fillId="0" borderId="0" xfId="2" applyNumberFormat="1" applyFont="1" applyBorder="1" applyAlignment="1">
      <alignment horizontal="right"/>
    </xf>
    <xf numFmtId="0" fontId="19" fillId="0" borderId="0" xfId="0" applyFont="1"/>
    <xf numFmtId="1" fontId="14" fillId="0" borderId="0" xfId="2" applyNumberFormat="1" applyFont="1" applyAlignment="1">
      <alignment horizontal="right"/>
    </xf>
    <xf numFmtId="4" fontId="0" fillId="0" borderId="0" xfId="0" applyNumberFormat="1"/>
    <xf numFmtId="3" fontId="13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67" fontId="0" fillId="0" borderId="0" xfId="2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0" fillId="0" borderId="0" xfId="1" applyNumberFormat="1" applyFont="1" applyFill="1" applyAlignment="1">
      <alignment horizontal="right"/>
    </xf>
    <xf numFmtId="37" fontId="14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8" fontId="14" fillId="0" borderId="0" xfId="0" applyNumberFormat="1" applyFont="1" applyAlignment="1">
      <alignment horizontal="right"/>
    </xf>
    <xf numFmtId="9" fontId="0" fillId="0" borderId="0" xfId="2" applyFont="1" applyAlignment="1">
      <alignment horizontal="right"/>
    </xf>
    <xf numFmtId="41" fontId="0" fillId="0" borderId="0" xfId="3" applyFont="1" applyBorder="1" applyAlignment="1">
      <alignment horizontal="right"/>
    </xf>
    <xf numFmtId="41" fontId="20" fillId="0" borderId="0" xfId="3" applyFont="1" applyBorder="1" applyAlignment="1">
      <alignment horizontal="right"/>
    </xf>
    <xf numFmtId="41" fontId="0" fillId="0" borderId="13" xfId="3" applyFont="1" applyBorder="1" applyAlignment="1">
      <alignment horizontal="right"/>
    </xf>
    <xf numFmtId="41" fontId="20" fillId="0" borderId="13" xfId="3" applyFont="1" applyBorder="1" applyAlignment="1">
      <alignment horizontal="right"/>
    </xf>
    <xf numFmtId="166" fontId="0" fillId="0" borderId="0" xfId="5" applyNumberFormat="1" applyFont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19" fillId="0" borderId="12" xfId="0" applyFont="1" applyBorder="1" applyAlignment="1">
      <alignment horizontal="left"/>
    </xf>
    <xf numFmtId="0" fontId="14" fillId="0" borderId="0" xfId="0" applyFont="1" applyAlignment="1">
      <alignment horizontal="left"/>
    </xf>
    <xf numFmtId="41" fontId="14" fillId="0" borderId="0" xfId="3" applyFont="1" applyBorder="1" applyAlignment="1">
      <alignment horizontal="right"/>
    </xf>
    <xf numFmtId="41" fontId="19" fillId="0" borderId="13" xfId="3" applyFont="1" applyBorder="1" applyAlignment="1">
      <alignment horizontal="right"/>
    </xf>
    <xf numFmtId="0" fontId="21" fillId="0" borderId="0" xfId="0" applyFont="1"/>
    <xf numFmtId="0" fontId="22" fillId="0" borderId="14" xfId="0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18" fillId="0" borderId="0" xfId="1" applyNumberFormat="1" applyFont="1"/>
    <xf numFmtId="167" fontId="14" fillId="0" borderId="0" xfId="2" applyNumberFormat="1" applyFont="1"/>
    <xf numFmtId="3" fontId="0" fillId="0" borderId="13" xfId="0" applyNumberFormat="1" applyBorder="1"/>
    <xf numFmtId="168" fontId="14" fillId="0" borderId="0" xfId="0" applyNumberFormat="1" applyFont="1"/>
    <xf numFmtId="9" fontId="14" fillId="0" borderId="0" xfId="2" applyFont="1"/>
    <xf numFmtId="165" fontId="14" fillId="0" borderId="0" xfId="0" applyNumberFormat="1" applyFont="1"/>
    <xf numFmtId="41" fontId="14" fillId="0" borderId="0" xfId="3" applyFont="1"/>
    <xf numFmtId="41" fontId="14" fillId="0" borderId="0" xfId="3" applyFont="1" applyBorder="1"/>
    <xf numFmtId="41" fontId="0" fillId="0" borderId="0" xfId="3" applyFont="1" applyFill="1"/>
    <xf numFmtId="16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right"/>
    </xf>
    <xf numFmtId="173" fontId="0" fillId="0" borderId="0" xfId="3" applyNumberFormat="1" applyFont="1" applyFill="1" applyAlignment="1">
      <alignment horizontal="right"/>
    </xf>
    <xf numFmtId="41" fontId="0" fillId="0" borderId="0" xfId="3" applyFont="1" applyFill="1" applyAlignment="1">
      <alignment horizontal="right"/>
    </xf>
    <xf numFmtId="0" fontId="6" fillId="0" borderId="12" xfId="0" applyFont="1" applyBorder="1" applyAlignment="1">
      <alignment horizontal="right"/>
    </xf>
    <xf numFmtId="169" fontId="0" fillId="0" borderId="13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173" fontId="0" fillId="0" borderId="0" xfId="3" applyNumberFormat="1" applyFont="1" applyFill="1" applyBorder="1" applyAlignment="1">
      <alignment horizontal="right"/>
    </xf>
    <xf numFmtId="173" fontId="0" fillId="0" borderId="13" xfId="3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174" fontId="0" fillId="0" borderId="0" xfId="0" applyNumberFormat="1" applyAlignment="1">
      <alignment horizontal="right"/>
    </xf>
    <xf numFmtId="0" fontId="8" fillId="0" borderId="0" xfId="0" applyFont="1" applyAlignment="1">
      <alignment horizontal="right"/>
    </xf>
    <xf numFmtId="3" fontId="0" fillId="0" borderId="0" xfId="2" applyNumberFormat="1" applyFont="1"/>
    <xf numFmtId="9" fontId="5" fillId="0" borderId="0" xfId="2" applyFont="1"/>
    <xf numFmtId="41" fontId="14" fillId="0" borderId="0" xfId="3" applyFont="1" applyAlignment="1">
      <alignment horizontal="right"/>
    </xf>
    <xf numFmtId="0" fontId="0" fillId="0" borderId="23" xfId="0" applyBorder="1"/>
    <xf numFmtId="0" fontId="0" fillId="0" borderId="2" xfId="0" applyBorder="1" applyAlignment="1">
      <alignment horizontal="right"/>
    </xf>
    <xf numFmtId="173" fontId="0" fillId="0" borderId="2" xfId="3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169" fontId="0" fillId="0" borderId="2" xfId="0" applyNumberFormat="1" applyBorder="1"/>
    <xf numFmtId="0" fontId="0" fillId="0" borderId="13" xfId="0" applyBorder="1" applyAlignment="1">
      <alignment horizontal="left"/>
    </xf>
    <xf numFmtId="169" fontId="0" fillId="0" borderId="13" xfId="0" applyNumberFormat="1" applyBorder="1"/>
    <xf numFmtId="0" fontId="4" fillId="0" borderId="0" xfId="0" applyFont="1"/>
    <xf numFmtId="43" fontId="0" fillId="0" borderId="23" xfId="1" applyFont="1" applyBorder="1"/>
    <xf numFmtId="43" fontId="0" fillId="0" borderId="23" xfId="1" applyFont="1" applyBorder="1" applyAlignment="1">
      <alignment horizontal="right"/>
    </xf>
    <xf numFmtId="43" fontId="0" fillId="0" borderId="0" xfId="1" applyFont="1" applyBorder="1"/>
    <xf numFmtId="175" fontId="0" fillId="0" borderId="0" xfId="1" applyNumberFormat="1" applyFont="1" applyFill="1" applyBorder="1" applyAlignment="1">
      <alignment horizontal="right"/>
    </xf>
    <xf numFmtId="43" fontId="0" fillId="0" borderId="13" xfId="1" applyFont="1" applyBorder="1"/>
    <xf numFmtId="175" fontId="0" fillId="0" borderId="13" xfId="1" applyNumberFormat="1" applyFont="1" applyFill="1" applyBorder="1" applyAlignment="1">
      <alignment horizontal="right"/>
    </xf>
    <xf numFmtId="43" fontId="0" fillId="0" borderId="2" xfId="1" applyFont="1" applyBorder="1"/>
    <xf numFmtId="175" fontId="0" fillId="0" borderId="2" xfId="1" applyNumberFormat="1" applyFont="1" applyFill="1" applyBorder="1" applyAlignment="1">
      <alignment horizontal="right"/>
    </xf>
    <xf numFmtId="0" fontId="0" fillId="0" borderId="12" xfId="0" applyBorder="1" applyAlignment="1">
      <alignment horizontal="left"/>
    </xf>
    <xf numFmtId="169" fontId="0" fillId="0" borderId="13" xfId="0" applyNumberFormat="1" applyBorder="1" applyAlignment="1">
      <alignment horizontal="left"/>
    </xf>
    <xf numFmtId="0" fontId="0" fillId="0" borderId="23" xfId="0" applyBorder="1" applyAlignment="1">
      <alignment horizontal="right"/>
    </xf>
    <xf numFmtId="169" fontId="0" fillId="0" borderId="2" xfId="0" applyNumberFormat="1" applyBorder="1" applyAlignment="1">
      <alignment horizontal="right"/>
    </xf>
    <xf numFmtId="0" fontId="3" fillId="0" borderId="0" xfId="0" applyFont="1"/>
    <xf numFmtId="0" fontId="3" fillId="0" borderId="23" xfId="0" applyFont="1" applyBorder="1"/>
    <xf numFmtId="0" fontId="3" fillId="0" borderId="23" xfId="0" applyFont="1" applyBorder="1" applyAlignment="1">
      <alignment horizontal="left"/>
    </xf>
    <xf numFmtId="0" fontId="0" fillId="0" borderId="13" xfId="0" applyBorder="1" applyAlignment="1">
      <alignment horizontal="right"/>
    </xf>
    <xf numFmtId="41" fontId="25" fillId="0" borderId="21" xfId="3" applyFont="1" applyBorder="1" applyAlignment="1">
      <alignment horizontal="right" vertical="center"/>
    </xf>
    <xf numFmtId="41" fontId="25" fillId="0" borderId="20" xfId="3" applyFont="1" applyBorder="1" applyAlignment="1">
      <alignment horizontal="right" vertical="center"/>
    </xf>
    <xf numFmtId="0" fontId="2" fillId="0" borderId="0" xfId="0" applyFont="1"/>
    <xf numFmtId="0" fontId="25" fillId="0" borderId="12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8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9" xfId="0" applyFont="1" applyBorder="1" applyAlignment="1">
      <alignment horizontal="right" vertical="center"/>
    </xf>
    <xf numFmtId="0" fontId="25" fillId="0" borderId="20" xfId="0" applyFont="1" applyBorder="1" applyAlignment="1">
      <alignment vertical="center"/>
    </xf>
    <xf numFmtId="0" fontId="26" fillId="0" borderId="0" xfId="0" applyFont="1" applyAlignment="1">
      <alignment vertical="center"/>
    </xf>
    <xf numFmtId="41" fontId="14" fillId="0" borderId="19" xfId="3" applyFont="1" applyBorder="1"/>
    <xf numFmtId="41" fontId="2" fillId="0" borderId="19" xfId="3" applyFont="1" applyBorder="1"/>
    <xf numFmtId="41" fontId="2" fillId="0" borderId="0" xfId="3" applyFont="1" applyBorder="1"/>
    <xf numFmtId="41" fontId="2" fillId="0" borderId="0" xfId="0" applyNumberFormat="1" applyFont="1"/>
    <xf numFmtId="41" fontId="2" fillId="0" borderId="19" xfId="3" applyFont="1" applyBorder="1" applyAlignment="1">
      <alignment horizontal="right" vertical="center"/>
    </xf>
    <xf numFmtId="41" fontId="2" fillId="0" borderId="0" xfId="3" applyFont="1" applyBorder="1" applyAlignment="1">
      <alignment horizontal="right" vertical="center"/>
    </xf>
    <xf numFmtId="167" fontId="2" fillId="0" borderId="0" xfId="2" applyNumberFormat="1" applyFont="1"/>
    <xf numFmtId="41" fontId="2" fillId="0" borderId="0" xfId="3" applyFont="1"/>
    <xf numFmtId="41" fontId="2" fillId="0" borderId="19" xfId="3" applyFont="1" applyBorder="1" applyAlignment="1">
      <alignment vertical="top"/>
    </xf>
    <xf numFmtId="41" fontId="2" fillId="0" borderId="0" xfId="3" applyFont="1" applyBorder="1" applyAlignment="1">
      <alignment vertical="top"/>
    </xf>
    <xf numFmtId="41" fontId="2" fillId="0" borderId="19" xfId="3" applyFont="1" applyFill="1" applyBorder="1"/>
    <xf numFmtId="41" fontId="2" fillId="0" borderId="0" xfId="3" applyFont="1" applyFill="1"/>
    <xf numFmtId="41" fontId="2" fillId="0" borderId="0" xfId="3" applyFont="1" applyFill="1" applyBorder="1"/>
    <xf numFmtId="0" fontId="26" fillId="0" borderId="13" xfId="0" applyFont="1" applyBorder="1" applyAlignment="1">
      <alignment vertical="center"/>
    </xf>
    <xf numFmtId="41" fontId="14" fillId="0" borderId="22" xfId="3" applyFont="1" applyBorder="1"/>
    <xf numFmtId="41" fontId="14" fillId="0" borderId="13" xfId="3" applyFont="1" applyBorder="1"/>
    <xf numFmtId="41" fontId="2" fillId="0" borderId="22" xfId="3" applyFont="1" applyBorder="1"/>
    <xf numFmtId="41" fontId="2" fillId="0" borderId="13" xfId="3" applyFont="1" applyBorder="1"/>
    <xf numFmtId="0" fontId="6" fillId="0" borderId="14" xfId="0" applyFont="1" applyBorder="1" applyAlignment="1">
      <alignment horizontal="right"/>
    </xf>
    <xf numFmtId="0" fontId="0" fillId="0" borderId="24" xfId="0" applyBorder="1"/>
    <xf numFmtId="0" fontId="7" fillId="0" borderId="24" xfId="0" applyFont="1" applyBorder="1"/>
    <xf numFmtId="0" fontId="6" fillId="0" borderId="24" xfId="0" applyFont="1" applyBorder="1"/>
    <xf numFmtId="0" fontId="6" fillId="0" borderId="24" xfId="0" applyFont="1" applyBorder="1" applyAlignment="1">
      <alignment horizontal="right"/>
    </xf>
    <xf numFmtId="164" fontId="7" fillId="0" borderId="24" xfId="4" applyFont="1" applyBorder="1" applyAlignment="1">
      <alignment horizontal="right"/>
    </xf>
    <xf numFmtId="3" fontId="7" fillId="0" borderId="24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/>
    </xf>
    <xf numFmtId="168" fontId="7" fillId="0" borderId="24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69" fontId="7" fillId="0" borderId="0" xfId="0" applyNumberFormat="1" applyFont="1" applyAlignment="1">
      <alignment horizontal="right"/>
    </xf>
    <xf numFmtId="172" fontId="7" fillId="0" borderId="24" xfId="0" applyNumberFormat="1" applyFont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169" fontId="0" fillId="0" borderId="24" xfId="0" applyNumberFormat="1" applyBorder="1"/>
    <xf numFmtId="169" fontId="7" fillId="0" borderId="24" xfId="0" applyNumberFormat="1" applyFont="1" applyBorder="1"/>
    <xf numFmtId="0" fontId="6" fillId="0" borderId="24" xfId="0" applyFont="1" applyBorder="1" applyAlignment="1">
      <alignment horizontal="left"/>
    </xf>
    <xf numFmtId="168" fontId="6" fillId="0" borderId="24" xfId="1" applyNumberFormat="1" applyFont="1" applyBorder="1"/>
    <xf numFmtId="172" fontId="0" fillId="0" borderId="24" xfId="0" applyNumberFormat="1" applyBorder="1"/>
    <xf numFmtId="3" fontId="6" fillId="0" borderId="24" xfId="0" applyNumberFormat="1" applyFont="1" applyBorder="1"/>
    <xf numFmtId="1" fontId="6" fillId="0" borderId="24" xfId="0" applyNumberFormat="1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27" fillId="0" borderId="0" xfId="0" applyFont="1"/>
    <xf numFmtId="0" fontId="1" fillId="0" borderId="24" xfId="0" applyFont="1" applyBorder="1"/>
    <xf numFmtId="166" fontId="1" fillId="0" borderId="24" xfId="5" applyNumberFormat="1" applyFont="1" applyBorder="1"/>
    <xf numFmtId="3" fontId="1" fillId="0" borderId="24" xfId="0" applyNumberFormat="1" applyFont="1" applyBorder="1" applyAlignment="1">
      <alignment vertical="center"/>
    </xf>
    <xf numFmtId="3" fontId="1" fillId="0" borderId="24" xfId="0" applyNumberFormat="1" applyFont="1" applyBorder="1"/>
    <xf numFmtId="167" fontId="1" fillId="0" borderId="24" xfId="2" applyNumberFormat="1" applyFont="1" applyBorder="1"/>
    <xf numFmtId="166" fontId="1" fillId="0" borderId="0" xfId="5" applyNumberFormat="1" applyFont="1"/>
    <xf numFmtId="9" fontId="1" fillId="0" borderId="0" xfId="2" applyFont="1"/>
    <xf numFmtId="167" fontId="1" fillId="0" borderId="0" xfId="2" applyNumberFormat="1" applyFont="1"/>
    <xf numFmtId="41" fontId="1" fillId="0" borderId="24" xfId="3" applyFont="1" applyBorder="1"/>
    <xf numFmtId="167" fontId="1" fillId="0" borderId="24" xfId="0" applyNumberFormat="1" applyFont="1" applyBorder="1"/>
    <xf numFmtId="3" fontId="1" fillId="0" borderId="0" xfId="0" applyNumberFormat="1" applyFont="1"/>
    <xf numFmtId="168" fontId="1" fillId="0" borderId="24" xfId="1" applyNumberFormat="1" applyFont="1" applyBorder="1"/>
    <xf numFmtId="41" fontId="1" fillId="0" borderId="0" xfId="3" applyFont="1"/>
    <xf numFmtId="3" fontId="1" fillId="0" borderId="24" xfId="0" applyNumberFormat="1" applyFont="1" applyBorder="1" applyAlignment="1">
      <alignment horizontal="right"/>
    </xf>
    <xf numFmtId="0" fontId="1" fillId="0" borderId="3" xfId="0" applyFont="1" applyBorder="1"/>
    <xf numFmtId="169" fontId="1" fillId="0" borderId="24" xfId="0" applyNumberFormat="1" applyFont="1" applyBorder="1"/>
    <xf numFmtId="1" fontId="1" fillId="0" borderId="24" xfId="0" applyNumberFormat="1" applyFont="1" applyBorder="1"/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171" fontId="1" fillId="0" borderId="10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168" fontId="1" fillId="0" borderId="24" xfId="1" applyNumberFormat="1" applyFont="1" applyBorder="1" applyAlignment="1">
      <alignment horizontal="left" vertical="center"/>
    </xf>
    <xf numFmtId="3" fontId="1" fillId="0" borderId="24" xfId="0" applyNumberFormat="1" applyFont="1" applyBorder="1" applyAlignment="1">
      <alignment horizontal="left" vertical="center"/>
    </xf>
    <xf numFmtId="168" fontId="6" fillId="0" borderId="24" xfId="1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168" fontId="1" fillId="0" borderId="8" xfId="1" applyNumberFormat="1" applyFont="1" applyBorder="1" applyAlignment="1">
      <alignment horizontal="left" vertical="center"/>
    </xf>
    <xf numFmtId="168" fontId="6" fillId="0" borderId="8" xfId="1" applyNumberFormat="1" applyFont="1" applyBorder="1" applyAlignment="1">
      <alignment horizontal="left" vertical="center"/>
    </xf>
    <xf numFmtId="172" fontId="1" fillId="0" borderId="24" xfId="0" applyNumberFormat="1" applyFont="1" applyBorder="1"/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24" xfId="0" quotePrefix="1" applyFont="1" applyBorder="1" applyAlignment="1">
      <alignment horizontal="right" vertical="center"/>
    </xf>
    <xf numFmtId="170" fontId="1" fillId="0" borderId="9" xfId="0" applyNumberFormat="1" applyFont="1" applyBorder="1" applyAlignment="1">
      <alignment horizontal="right" vertical="center"/>
    </xf>
    <xf numFmtId="173" fontId="1" fillId="0" borderId="9" xfId="3" applyNumberFormat="1" applyFont="1" applyBorder="1" applyAlignment="1">
      <alignment horizontal="right" vertical="center"/>
    </xf>
    <xf numFmtId="170" fontId="6" fillId="0" borderId="9" xfId="0" applyNumberFormat="1" applyFont="1" applyBorder="1" applyAlignment="1">
      <alignment horizontal="right" vertical="center"/>
    </xf>
    <xf numFmtId="173" fontId="6" fillId="0" borderId="9" xfId="3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2" fillId="0" borderId="24" xfId="0" quotePrefix="1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2" fillId="0" borderId="10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170" fontId="7" fillId="0" borderId="9" xfId="0" applyNumberFormat="1" applyFont="1" applyBorder="1" applyAlignment="1">
      <alignment horizontal="right" vertical="center"/>
    </xf>
    <xf numFmtId="173" fontId="7" fillId="0" borderId="9" xfId="3" applyNumberFormat="1" applyFont="1" applyBorder="1" applyAlignment="1">
      <alignment horizontal="right" vertical="center"/>
    </xf>
    <xf numFmtId="0" fontId="22" fillId="0" borderId="6" xfId="0" applyFont="1" applyBorder="1" applyAlignment="1">
      <alignment vertical="center"/>
    </xf>
    <xf numFmtId="170" fontId="22" fillId="0" borderId="9" xfId="0" applyNumberFormat="1" applyFont="1" applyBorder="1" applyAlignment="1">
      <alignment horizontal="right" vertical="center"/>
    </xf>
    <xf numFmtId="173" fontId="22" fillId="0" borderId="9" xfId="3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70" fontId="5" fillId="0" borderId="0" xfId="0" applyNumberFormat="1" applyFont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22" fillId="0" borderId="5" xfId="0" applyFont="1" applyBorder="1" applyAlignment="1">
      <alignment vertical="center"/>
    </xf>
    <xf numFmtId="0" fontId="0" fillId="0" borderId="24" xfId="0" applyBorder="1" applyAlignment="1">
      <alignment horizontal="right"/>
    </xf>
    <xf numFmtId="169" fontId="0" fillId="0" borderId="24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24" xfId="0" applyBorder="1" applyAlignment="1">
      <alignment horizontal="left"/>
    </xf>
    <xf numFmtId="172" fontId="0" fillId="0" borderId="24" xfId="0" applyNumberFormat="1" applyBorder="1" applyAlignment="1">
      <alignment horizontal="right"/>
    </xf>
    <xf numFmtId="173" fontId="0" fillId="0" borderId="24" xfId="3" applyNumberFormat="1" applyFont="1" applyFill="1" applyBorder="1" applyAlignment="1">
      <alignment horizontal="right"/>
    </xf>
    <xf numFmtId="41" fontId="0" fillId="0" borderId="24" xfId="3" applyFont="1" applyFill="1" applyBorder="1"/>
    <xf numFmtId="41" fontId="0" fillId="0" borderId="24" xfId="3" applyFont="1" applyFill="1" applyBorder="1" applyAlignment="1">
      <alignment horizontal="right"/>
    </xf>
    <xf numFmtId="0" fontId="0" fillId="0" borderId="26" xfId="0" applyBorder="1"/>
    <xf numFmtId="0" fontId="0" fillId="0" borderId="27" xfId="0" applyBorder="1" applyAlignment="1">
      <alignment horizontal="right"/>
    </xf>
    <xf numFmtId="0" fontId="0" fillId="0" borderId="25" xfId="0" applyBorder="1"/>
    <xf numFmtId="0" fontId="6" fillId="0" borderId="28" xfId="0" applyFont="1" applyBorder="1"/>
    <xf numFmtId="0" fontId="0" fillId="0" borderId="28" xfId="0" applyBorder="1"/>
    <xf numFmtId="0" fontId="6" fillId="0" borderId="26" xfId="0" applyFont="1" applyBorder="1"/>
    <xf numFmtId="0" fontId="6" fillId="0" borderId="27" xfId="0" applyFont="1" applyBorder="1"/>
    <xf numFmtId="0" fontId="6" fillId="0" borderId="27" xfId="0" applyFont="1" applyBorder="1" applyAlignment="1">
      <alignment horizontal="right"/>
    </xf>
    <xf numFmtId="0" fontId="0" fillId="0" borderId="29" xfId="0" applyBorder="1"/>
    <xf numFmtId="0" fontId="6" fillId="0" borderId="25" xfId="0" applyFont="1" applyBorder="1"/>
    <xf numFmtId="0" fontId="6" fillId="0" borderId="2" xfId="0" applyFont="1" applyBorder="1"/>
    <xf numFmtId="0" fontId="0" fillId="0" borderId="26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1" fillId="0" borderId="30" xfId="0" applyFont="1" applyBorder="1" applyAlignment="1">
      <alignment horizontal="right"/>
    </xf>
    <xf numFmtId="173" fontId="0" fillId="0" borderId="24" xfId="3" applyNumberFormat="1" applyFont="1" applyFill="1" applyBorder="1"/>
    <xf numFmtId="0" fontId="0" fillId="0" borderId="30" xfId="0" applyBorder="1"/>
    <xf numFmtId="0" fontId="6" fillId="0" borderId="31" xfId="0" applyFont="1" applyBorder="1"/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6" fillId="0" borderId="32" xfId="0" applyFont="1" applyBorder="1" applyAlignment="1">
      <alignment horizontal="right"/>
    </xf>
    <xf numFmtId="0" fontId="0" fillId="0" borderId="27" xfId="0" applyBorder="1"/>
    <xf numFmtId="172" fontId="6" fillId="0" borderId="24" xfId="0" applyNumberFormat="1" applyFont="1" applyBorder="1" applyAlignment="1">
      <alignment horizontal="right"/>
    </xf>
    <xf numFmtId="172" fontId="6" fillId="0" borderId="24" xfId="0" applyNumberFormat="1" applyFont="1" applyBorder="1"/>
    <xf numFmtId="172" fontId="8" fillId="0" borderId="24" xfId="0" applyNumberFormat="1" applyFont="1" applyBorder="1"/>
    <xf numFmtId="169" fontId="1" fillId="0" borderId="24" xfId="0" applyNumberFormat="1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0" fillId="0" borderId="24" xfId="3" applyNumberFormat="1" applyFont="1" applyFill="1" applyBorder="1" applyAlignment="1">
      <alignment horizontal="right"/>
    </xf>
    <xf numFmtId="169" fontId="0" fillId="0" borderId="24" xfId="3" applyNumberFormat="1" applyFont="1" applyFill="1" applyBorder="1" applyAlignment="1">
      <alignment horizontal="right"/>
    </xf>
    <xf numFmtId="172" fontId="0" fillId="0" borderId="24" xfId="3" applyNumberFormat="1" applyFont="1" applyFill="1" applyBorder="1" applyAlignment="1">
      <alignment horizontal="right"/>
    </xf>
    <xf numFmtId="1" fontId="0" fillId="0" borderId="24" xfId="0" applyNumberForma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25" fillId="0" borderId="1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left" textRotation="90"/>
    </xf>
    <xf numFmtId="0" fontId="6" fillId="0" borderId="0" xfId="0" applyFont="1" applyAlignment="1">
      <alignment horizontal="left" textRotation="90"/>
    </xf>
    <xf numFmtId="0" fontId="6" fillId="0" borderId="13" xfId="0" applyFont="1" applyBorder="1" applyAlignment="1">
      <alignment horizontal="left" textRotation="90"/>
    </xf>
    <xf numFmtId="0" fontId="6" fillId="0" borderId="3" xfId="0" applyFont="1" applyBorder="1" applyAlignment="1">
      <alignment horizontal="left" textRotation="90"/>
    </xf>
    <xf numFmtId="0" fontId="6" fillId="0" borderId="3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0" fillId="0" borderId="27" xfId="0" applyBorder="1" applyAlignment="1">
      <alignment horizontal="left"/>
    </xf>
  </cellXfs>
  <cellStyles count="16">
    <cellStyle name="Comma" xfId="1" builtinId="3"/>
    <cellStyle name="Comma [0]" xfId="3" builtinId="6"/>
    <cellStyle name="Comma [0] 2" xfId="4" xr:uid="{00000000-0005-0000-0000-000031000000}"/>
    <cellStyle name="Comma 2" xfId="5" xr:uid="{00000000-0005-0000-0000-000032000000}"/>
    <cellStyle name="Comma 2 2" xfId="6" xr:uid="{00000000-0005-0000-0000-000033000000}"/>
    <cellStyle name="Comma 2 2 2" xfId="7" xr:uid="{00000000-0005-0000-0000-000034000000}"/>
    <cellStyle name="Comma 2 3" xfId="8" xr:uid="{00000000-0005-0000-0000-000035000000}"/>
    <cellStyle name="Normal" xfId="0" builtinId="0"/>
    <cellStyle name="Normal 2" xfId="9" xr:uid="{00000000-0005-0000-0000-000036000000}"/>
    <cellStyle name="Normal 2 10" xfId="10" xr:uid="{00000000-0005-0000-0000-000037000000}"/>
    <cellStyle name="Normal 2 2" xfId="11" xr:uid="{00000000-0005-0000-0000-000038000000}"/>
    <cellStyle name="Normal 3" xfId="12" xr:uid="{00000000-0005-0000-0000-000039000000}"/>
    <cellStyle name="Normal 4" xfId="13" xr:uid="{00000000-0005-0000-0000-00003A000000}"/>
    <cellStyle name="Normal 5" xfId="14" xr:uid="{00000000-0005-0000-0000-00003B000000}"/>
    <cellStyle name="Normal 6" xfId="15" xr:uid="{00000000-0005-0000-0000-00003C000000}"/>
    <cellStyle name="Percent" xfId="2" builtinId="5"/>
  </cellStyles>
  <dxfs count="0"/>
  <tableStyles count="0" defaultTableStyle="TableStyleMedium2" defaultPivotStyle="PivotStyleLight16"/>
  <colors>
    <mruColors>
      <color rgb="FF6D2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82103534228"/>
          <c:y val="5.30649394632123E-2"/>
          <c:w val="0.59419002459598202"/>
          <c:h val="0.946935060536788"/>
        </c:manualLayout>
      </c:layout>
      <c:doughnutChart>
        <c:varyColors val="1"/>
        <c:ser>
          <c:idx val="0"/>
          <c:order val="0"/>
          <c:tx>
            <c:strRef>
              <c:f>'Business activities'!$B$5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83-4E9F-AEA0-0A819A0AC9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83-4E9F-AEA0-0A819A0AC9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83-4E9F-AEA0-0A819A0AC9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83-4E9F-AEA0-0A819A0AC9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783-4E9F-AEA0-0A819A0AC9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'Business activities'!$A$6:$A$10</c:f>
              <c:strCache>
                <c:ptCount val="5"/>
                <c:pt idx="0">
                  <c:v>Kigali</c:v>
                </c:pt>
                <c:pt idx="1">
                  <c:v>South</c:v>
                </c:pt>
                <c:pt idx="2">
                  <c:v>West</c:v>
                </c:pt>
                <c:pt idx="3">
                  <c:v>North</c:v>
                </c:pt>
                <c:pt idx="4">
                  <c:v>East</c:v>
                </c:pt>
              </c:strCache>
            </c:strRef>
          </c:cat>
          <c:val>
            <c:numRef>
              <c:f>'Business activities'!$B$6:$B$10</c:f>
              <c:numCache>
                <c:formatCode>0.0</c:formatCode>
                <c:ptCount val="5"/>
                <c:pt idx="0">
                  <c:v>60.744837356290525</c:v>
                </c:pt>
                <c:pt idx="1">
                  <c:v>10.420639677436931</c:v>
                </c:pt>
                <c:pt idx="2">
                  <c:v>9.660545959788589</c:v>
                </c:pt>
                <c:pt idx="3">
                  <c:v>9.5815398027570424</c:v>
                </c:pt>
                <c:pt idx="4">
                  <c:v>9.5924372037269112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83-4E9F-AEA0-0A819A0A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1254bf6-57bc-490b-b4ee-d67c33cc4f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activities'!$A$125</c:f>
              <c:strCache>
                <c:ptCount val="1"/>
                <c:pt idx="0">
                  <c:v>Resident Rwandans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activities'!$B$124:$D$124</c:f>
              <c:strCache>
                <c:ptCount val="3"/>
                <c:pt idx="0">
                  <c:v>Formal</c:v>
                </c:pt>
                <c:pt idx="1">
                  <c:v>Informal</c:v>
                </c:pt>
                <c:pt idx="2">
                  <c:v>Total</c:v>
                </c:pt>
              </c:strCache>
            </c:strRef>
          </c:cat>
          <c:val>
            <c:numRef>
              <c:f>'Business activities'!$B$125:$D$125</c:f>
              <c:numCache>
                <c:formatCode>0.0%</c:formatCode>
                <c:ptCount val="3"/>
                <c:pt idx="0">
                  <c:v>0.65763090502915056</c:v>
                </c:pt>
                <c:pt idx="1">
                  <c:v>0.99059472807577253</c:v>
                </c:pt>
                <c:pt idx="2">
                  <c:v>0.94664101273106527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8-446A-9E14-B0A381B9985C}"/>
            </c:ext>
          </c:extLst>
        </c:ser>
        <c:ser>
          <c:idx val="1"/>
          <c:order val="1"/>
          <c:tx>
            <c:strRef>
              <c:f>'Business activities'!$A$126</c:f>
              <c:strCache>
                <c:ptCount val="1"/>
                <c:pt idx="0">
                  <c:v>Government of Rwanda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activities'!$B$124:$D$124</c:f>
              <c:strCache>
                <c:ptCount val="3"/>
                <c:pt idx="0">
                  <c:v>Formal</c:v>
                </c:pt>
                <c:pt idx="1">
                  <c:v>Informal</c:v>
                </c:pt>
                <c:pt idx="2">
                  <c:v>Total</c:v>
                </c:pt>
              </c:strCache>
            </c:strRef>
          </c:cat>
          <c:val>
            <c:numRef>
              <c:f>'Business activities'!$B$126:$D$126</c:f>
              <c:numCache>
                <c:formatCode>0.0%</c:formatCode>
                <c:ptCount val="3"/>
                <c:pt idx="0">
                  <c:v>0.14790497466354274</c:v>
                </c:pt>
                <c:pt idx="1">
                  <c:v>5.7053125284851295E-3</c:v>
                </c:pt>
                <c:pt idx="2">
                  <c:v>2.4476731640653098E-2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8-446A-9E14-B0A381B9985C}"/>
            </c:ext>
          </c:extLst>
        </c:ser>
        <c:ser>
          <c:idx val="2"/>
          <c:order val="2"/>
          <c:tx>
            <c:strRef>
              <c:f>'Business activities'!$A$127</c:f>
              <c:strCache>
                <c:ptCount val="1"/>
                <c:pt idx="0">
                  <c:v>Non-residents Rwandan or foreigners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activities'!$B$124:$D$124</c:f>
              <c:strCache>
                <c:ptCount val="3"/>
                <c:pt idx="0">
                  <c:v>Formal</c:v>
                </c:pt>
                <c:pt idx="1">
                  <c:v>Informal</c:v>
                </c:pt>
                <c:pt idx="2">
                  <c:v>Total</c:v>
                </c:pt>
              </c:strCache>
            </c:strRef>
          </c:cat>
          <c:val>
            <c:numRef>
              <c:f>'Business activities'!$B$127:$D$127</c:f>
              <c:numCache>
                <c:formatCode>0.0%</c:formatCode>
                <c:ptCount val="3"/>
                <c:pt idx="0">
                  <c:v>0.10619517245137035</c:v>
                </c:pt>
                <c:pt idx="1">
                  <c:v>7.4579248738367704E-5</c:v>
                </c:pt>
                <c:pt idx="2">
                  <c:v>1.4083291375962023E-2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8-446A-9E14-B0A381B9985C}"/>
            </c:ext>
          </c:extLst>
        </c:ser>
        <c:ser>
          <c:idx val="3"/>
          <c:order val="3"/>
          <c:tx>
            <c:strRef>
              <c:f>'Business activities'!$A$128</c:f>
              <c:strCache>
                <c:ptCount val="1"/>
                <c:pt idx="0">
                  <c:v>Resident foreigners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activities'!$B$124:$D$124</c:f>
              <c:strCache>
                <c:ptCount val="3"/>
                <c:pt idx="0">
                  <c:v>Formal</c:v>
                </c:pt>
                <c:pt idx="1">
                  <c:v>Informal</c:v>
                </c:pt>
                <c:pt idx="2">
                  <c:v>Total</c:v>
                </c:pt>
              </c:strCache>
            </c:strRef>
          </c:cat>
          <c:val>
            <c:numRef>
              <c:f>'Business activities'!$B$128:$D$128</c:f>
              <c:numCache>
                <c:formatCode>0.0%</c:formatCode>
                <c:ptCount val="3"/>
                <c:pt idx="0">
                  <c:v>8.8268947855936364E-2</c:v>
                </c:pt>
                <c:pt idx="1">
                  <c:v>3.6253801470039859E-3</c:v>
                </c:pt>
                <c:pt idx="2">
                  <c:v>1.4798964252319644E-2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78-446A-9E14-B0A381B99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464015"/>
        <c:axId val="403459023"/>
      </c:barChart>
      <c:catAx>
        <c:axId val="40346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59023"/>
        <c:crosses val="autoZero"/>
        <c:auto val="1"/>
        <c:lblAlgn val="ctr"/>
        <c:lblOffset val="100"/>
        <c:noMultiLvlLbl val="0"/>
      </c:catAx>
      <c:valAx>
        <c:axId val="40345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6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'Business activities'!$B$146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activities'!$A$147:$A$154</c:f>
              <c:strCache>
                <c:ptCount val="8"/>
                <c:pt idx="0">
                  <c:v>Company limited by shares </c:v>
                </c:pt>
                <c:pt idx="1">
                  <c:v>Unlimited company</c:v>
                </c:pt>
                <c:pt idx="2">
                  <c:v>Company limited by guarantee</c:v>
                </c:pt>
                <c:pt idx="3">
                  <c:v>Government</c:v>
                </c:pt>
                <c:pt idx="4">
                  <c:v>Other</c:v>
                </c:pt>
                <c:pt idx="5">
                  <c:v>NGO</c:v>
                </c:pt>
                <c:pt idx="6">
                  <c:v>Cooperative</c:v>
                </c:pt>
                <c:pt idx="7">
                  <c:v>Individual owner</c:v>
                </c:pt>
              </c:strCache>
            </c:strRef>
          </c:cat>
          <c:val>
            <c:numRef>
              <c:f>'Business activities'!$B$147:$B$154</c:f>
              <c:numCache>
                <c:formatCode>0.0%</c:formatCode>
                <c:ptCount val="8"/>
                <c:pt idx="0">
                  <c:v>0.5181592060132022</c:v>
                </c:pt>
                <c:pt idx="1">
                  <c:v>1.3758006206086759E-3</c:v>
                </c:pt>
                <c:pt idx="2">
                  <c:v>1.2278679994224362E-2</c:v>
                </c:pt>
                <c:pt idx="3">
                  <c:v>0.13687990214107268</c:v>
                </c:pt>
                <c:pt idx="4">
                  <c:v>3.5689085405888422E-4</c:v>
                </c:pt>
                <c:pt idx="5">
                  <c:v>6.8885383548693807E-2</c:v>
                </c:pt>
                <c:pt idx="6">
                  <c:v>4.082177524594139E-2</c:v>
                </c:pt>
                <c:pt idx="7">
                  <c:v>0.22124236158219793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1-488E-885F-48444B08BF0F}"/>
            </c:ext>
          </c:extLst>
        </c:ser>
        <c:ser>
          <c:idx val="1"/>
          <c:order val="1"/>
          <c:tx>
            <c:strRef>
              <c:f>'Business activities'!$C$146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activities'!$A$147:$A$154</c:f>
              <c:strCache>
                <c:ptCount val="8"/>
                <c:pt idx="0">
                  <c:v>Company limited by shares </c:v>
                </c:pt>
                <c:pt idx="1">
                  <c:v>Unlimited company</c:v>
                </c:pt>
                <c:pt idx="2">
                  <c:v>Company limited by guarantee</c:v>
                </c:pt>
                <c:pt idx="3">
                  <c:v>Government</c:v>
                </c:pt>
                <c:pt idx="4">
                  <c:v>Other</c:v>
                </c:pt>
                <c:pt idx="5">
                  <c:v>NGO</c:v>
                </c:pt>
                <c:pt idx="6">
                  <c:v>Cooperative</c:v>
                </c:pt>
                <c:pt idx="7">
                  <c:v>Individual owner</c:v>
                </c:pt>
              </c:strCache>
            </c:strRef>
          </c:cat>
          <c:val>
            <c:numRef>
              <c:f>'Business activities'!$C$147:$C$154</c:f>
              <c:numCache>
                <c:formatCode>0.0%</c:formatCode>
                <c:ptCount val="8"/>
                <c:pt idx="0">
                  <c:v>2.711951205263308E-2</c:v>
                </c:pt>
                <c:pt idx="1">
                  <c:v>0</c:v>
                </c:pt>
                <c:pt idx="2">
                  <c:v>0</c:v>
                </c:pt>
                <c:pt idx="3">
                  <c:v>5.8088972251950344E-4</c:v>
                </c:pt>
                <c:pt idx="4">
                  <c:v>3.4028867981830825E-3</c:v>
                </c:pt>
                <c:pt idx="5">
                  <c:v>2.0774472672701783E-3</c:v>
                </c:pt>
                <c:pt idx="6">
                  <c:v>4.9342480067651696E-3</c:v>
                </c:pt>
                <c:pt idx="7">
                  <c:v>0.96188501615262889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1-488E-885F-48444B08BF0F}"/>
            </c:ext>
          </c:extLst>
        </c:ser>
        <c:ser>
          <c:idx val="2"/>
          <c:order val="2"/>
          <c:tx>
            <c:strRef>
              <c:f>'Business activities'!$D$146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activities'!$A$147:$A$154</c:f>
              <c:strCache>
                <c:ptCount val="8"/>
                <c:pt idx="0">
                  <c:v>Company limited by shares </c:v>
                </c:pt>
                <c:pt idx="1">
                  <c:v>Unlimited company</c:v>
                </c:pt>
                <c:pt idx="2">
                  <c:v>Company limited by guarantee</c:v>
                </c:pt>
                <c:pt idx="3">
                  <c:v>Government</c:v>
                </c:pt>
                <c:pt idx="4">
                  <c:v>Other</c:v>
                </c:pt>
                <c:pt idx="5">
                  <c:v>NGO</c:v>
                </c:pt>
                <c:pt idx="6">
                  <c:v>Cooperative</c:v>
                </c:pt>
                <c:pt idx="7">
                  <c:v>Individual owner</c:v>
                </c:pt>
              </c:strCache>
            </c:strRef>
          </c:cat>
          <c:val>
            <c:numRef>
              <c:f>'Business activities'!$D$147:$D$154</c:f>
              <c:numCache>
                <c:formatCode>0.0%</c:formatCode>
                <c:ptCount val="8"/>
                <c:pt idx="0">
                  <c:v>9.1940294857437127E-2</c:v>
                </c:pt>
                <c:pt idx="1">
                  <c:v>1.8161560930418563E-4</c:v>
                </c:pt>
                <c:pt idx="2">
                  <c:v>1.620874358681118E-3</c:v>
                </c:pt>
                <c:pt idx="3">
                  <c:v>1.8573342856464687E-2</c:v>
                </c:pt>
                <c:pt idx="4">
                  <c:v>3.0007933545230193E-3</c:v>
                </c:pt>
                <c:pt idx="5">
                  <c:v>1.0896576923381227E-2</c:v>
                </c:pt>
                <c:pt idx="6">
                  <c:v>9.6716605564702261E-3</c:v>
                </c:pt>
                <c:pt idx="7">
                  <c:v>0.86411484148373829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61-488E-885F-48444B08B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211487"/>
        <c:axId val="451221055"/>
      </c:barChart>
      <c:catAx>
        <c:axId val="451211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221055"/>
        <c:crosses val="autoZero"/>
        <c:auto val="1"/>
        <c:lblAlgn val="ctr"/>
        <c:lblOffset val="100"/>
        <c:noMultiLvlLbl val="0"/>
      </c:catAx>
      <c:valAx>
        <c:axId val="451221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21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environment'!$B$5</c:f>
              <c:strCache>
                <c:ptCount val="1"/>
                <c:pt idx="0">
                  <c:v>Formal enterprises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environment'!$A$6:$A$18</c:f>
              <c:strCache>
                <c:ptCount val="13"/>
                <c:pt idx="0">
                  <c:v>Input materials</c:v>
                </c:pt>
                <c:pt idx="1">
                  <c:v>Packing materials</c:v>
                </c:pt>
                <c:pt idx="2">
                  <c:v>Telecommunications</c:v>
                </c:pt>
                <c:pt idx="3">
                  <c:v>Regulatory environment</c:v>
                </c:pt>
                <c:pt idx="4">
                  <c:v>Electricity</c:v>
                </c:pt>
                <c:pt idx="5">
                  <c:v>Affordable finance</c:v>
                </c:pt>
                <c:pt idx="6">
                  <c:v>Water</c:v>
                </c:pt>
                <c:pt idx="7">
                  <c:v>Internet connection</c:v>
                </c:pt>
                <c:pt idx="8">
                  <c:v>Marketing problems</c:v>
                </c:pt>
                <c:pt idx="9">
                  <c:v>Land</c:v>
                </c:pt>
                <c:pt idx="10">
                  <c:v>Tools and machinery</c:v>
                </c:pt>
                <c:pt idx="11">
                  <c:v>Transport</c:v>
                </c:pt>
                <c:pt idx="12">
                  <c:v>Working space</c:v>
                </c:pt>
              </c:strCache>
            </c:strRef>
          </c:cat>
          <c:val>
            <c:numRef>
              <c:f>'Business environment'!$B$6:$B$18</c:f>
              <c:numCache>
                <c:formatCode>0.0</c:formatCode>
                <c:ptCount val="13"/>
                <c:pt idx="0">
                  <c:v>4.72</c:v>
                </c:pt>
                <c:pt idx="1">
                  <c:v>5.95</c:v>
                </c:pt>
                <c:pt idx="2">
                  <c:v>9.57</c:v>
                </c:pt>
                <c:pt idx="3">
                  <c:v>11.65</c:v>
                </c:pt>
                <c:pt idx="4">
                  <c:v>12.14</c:v>
                </c:pt>
                <c:pt idx="5">
                  <c:v>12.7</c:v>
                </c:pt>
                <c:pt idx="6">
                  <c:v>13.68</c:v>
                </c:pt>
                <c:pt idx="7">
                  <c:v>15.07</c:v>
                </c:pt>
                <c:pt idx="8">
                  <c:v>15.09</c:v>
                </c:pt>
                <c:pt idx="9">
                  <c:v>18.02</c:v>
                </c:pt>
                <c:pt idx="10">
                  <c:v>18.420000000000002</c:v>
                </c:pt>
                <c:pt idx="11">
                  <c:v>20.46</c:v>
                </c:pt>
                <c:pt idx="12">
                  <c:v>23.49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6-4BAA-978E-C2765FB97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1790760"/>
        <c:axId val="371791544"/>
      </c:barChart>
      <c:catAx>
        <c:axId val="371790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1544"/>
        <c:crosses val="autoZero"/>
        <c:auto val="1"/>
        <c:lblAlgn val="ctr"/>
        <c:lblOffset val="100"/>
        <c:noMultiLvlLbl val="0"/>
      </c:catAx>
      <c:valAx>
        <c:axId val="37179154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cd2a0d0-9636-4c0a-b72f-6cb1255ef01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environment'!$B$21</c:f>
              <c:strCache>
                <c:ptCount val="1"/>
                <c:pt idx="0">
                  <c:v>Informal enterprises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environment'!$A$22:$A$34</c:f>
              <c:strCache>
                <c:ptCount val="13"/>
                <c:pt idx="0">
                  <c:v>Input materials</c:v>
                </c:pt>
                <c:pt idx="1">
                  <c:v>Packing materials</c:v>
                </c:pt>
                <c:pt idx="2">
                  <c:v>Electricity</c:v>
                </c:pt>
                <c:pt idx="3">
                  <c:v>Land</c:v>
                </c:pt>
                <c:pt idx="4">
                  <c:v>Internet connection</c:v>
                </c:pt>
                <c:pt idx="5">
                  <c:v>Telecommunications</c:v>
                </c:pt>
                <c:pt idx="6">
                  <c:v>Tools and machinery</c:v>
                </c:pt>
                <c:pt idx="7">
                  <c:v>Working space</c:v>
                </c:pt>
                <c:pt idx="8">
                  <c:v>Regulatory environment</c:v>
                </c:pt>
                <c:pt idx="9">
                  <c:v>Marketing problems</c:v>
                </c:pt>
                <c:pt idx="10">
                  <c:v>Affordable finance</c:v>
                </c:pt>
                <c:pt idx="11">
                  <c:v>Water</c:v>
                </c:pt>
                <c:pt idx="12">
                  <c:v>Transport</c:v>
                </c:pt>
              </c:strCache>
            </c:strRef>
          </c:cat>
          <c:val>
            <c:numRef>
              <c:f>'Business environment'!$B$22:$B$34</c:f>
              <c:numCache>
                <c:formatCode>0.0</c:formatCode>
                <c:ptCount val="13"/>
                <c:pt idx="0">
                  <c:v>4.4000000000000004</c:v>
                </c:pt>
                <c:pt idx="1">
                  <c:v>9.01</c:v>
                </c:pt>
                <c:pt idx="2">
                  <c:v>16.2</c:v>
                </c:pt>
                <c:pt idx="3">
                  <c:v>18.34</c:v>
                </c:pt>
                <c:pt idx="4">
                  <c:v>18.760000000000002</c:v>
                </c:pt>
                <c:pt idx="5">
                  <c:v>18.86</c:v>
                </c:pt>
                <c:pt idx="6">
                  <c:v>19.829999999999998</c:v>
                </c:pt>
                <c:pt idx="7">
                  <c:v>21.48</c:v>
                </c:pt>
                <c:pt idx="8">
                  <c:v>21.96</c:v>
                </c:pt>
                <c:pt idx="9">
                  <c:v>23.43</c:v>
                </c:pt>
                <c:pt idx="10">
                  <c:v>27.25</c:v>
                </c:pt>
                <c:pt idx="11">
                  <c:v>27.44</c:v>
                </c:pt>
                <c:pt idx="12">
                  <c:v>29.42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1-4D97-B7DB-A0DB2FAF8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26376"/>
        <c:axId val="373122064"/>
      </c:barChart>
      <c:catAx>
        <c:axId val="373126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2064"/>
        <c:crosses val="autoZero"/>
        <c:auto val="1"/>
        <c:lblAlgn val="ctr"/>
        <c:lblOffset val="100"/>
        <c:noMultiLvlLbl val="0"/>
      </c:catAx>
      <c:valAx>
        <c:axId val="37312206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1028ebb-5f78-4006-b8c6-71f2db6277c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28221940431694E-2"/>
          <c:y val="7.9863063144642699E-2"/>
          <c:w val="0.89437520282844596"/>
          <c:h val="0.59352467768651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environment'!$C$42</c:f>
              <c:strCache>
                <c:ptCount val="1"/>
                <c:pt idx="0">
                  <c:v>Percentage of business enterprises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environment'!$A$43:$B$45</c:f>
              <c:multiLvlStrCache>
                <c:ptCount val="3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Manufacturing</c:v>
                  </c:pt>
                </c:lvl>
                <c:lvl>
                  <c:pt idx="0">
                    <c:v>Formal</c:v>
                  </c:pt>
                  <c:pt idx="2">
                    <c:v>Informal</c:v>
                  </c:pt>
                </c:lvl>
              </c:multiLvlStrCache>
            </c:multiLvlStrRef>
          </c:cat>
          <c:val>
            <c:numRef>
              <c:f>'Business environment'!$C$43:$C$45</c:f>
              <c:numCache>
                <c:formatCode>0.0</c:formatCode>
                <c:ptCount val="3"/>
                <c:pt idx="0">
                  <c:v>38.5</c:v>
                </c:pt>
                <c:pt idx="1">
                  <c:v>58.1</c:v>
                </c:pt>
                <c:pt idx="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6-48B3-A2C2-24C4DAC7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124024"/>
        <c:axId val="373123632"/>
      </c:barChart>
      <c:catAx>
        <c:axId val="37312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3632"/>
        <c:crosses val="autoZero"/>
        <c:auto val="1"/>
        <c:lblAlgn val="ctr"/>
        <c:lblOffset val="100"/>
        <c:noMultiLvlLbl val="0"/>
      </c:catAx>
      <c:valAx>
        <c:axId val="373123632"/>
        <c:scaling>
          <c:orientation val="minMax"/>
          <c:max val="6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40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58ac336-14f6-4925-8967-92fae9e1398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environment'!$C$52</c:f>
              <c:strCache>
                <c:ptCount val="1"/>
                <c:pt idx="0">
                  <c:v>Percentage of business enterprises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environment'!$A$53:$B$56</c:f>
              <c:multiLvlStrCache>
                <c:ptCount val="4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environment'!$C$53:$C$56</c:f>
              <c:numCache>
                <c:formatCode>0.0</c:formatCode>
                <c:ptCount val="4"/>
                <c:pt idx="0">
                  <c:v>0.9</c:v>
                </c:pt>
                <c:pt idx="1">
                  <c:v>4.1100000000000003</c:v>
                </c:pt>
                <c:pt idx="2">
                  <c:v>13.81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9-47C3-B2B8-ECAB861B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122456"/>
        <c:axId val="373124808"/>
      </c:barChart>
      <c:catAx>
        <c:axId val="37312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4808"/>
        <c:crosses val="autoZero"/>
        <c:auto val="1"/>
        <c:lblAlgn val="ctr"/>
        <c:lblOffset val="100"/>
        <c:noMultiLvlLbl val="0"/>
      </c:catAx>
      <c:valAx>
        <c:axId val="37312480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2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1411bd6-14b2-48e1-b9fb-e56efea3d1e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environment'!$C$67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environment'!$A$68:$B$85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environment'!$C$68:$C$85</c:f>
              <c:numCache>
                <c:formatCode>#,##0.0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FDCB-4D5D-99FE-58AE91976DD5}"/>
            </c:ext>
          </c:extLst>
        </c:ser>
        <c:ser>
          <c:idx val="1"/>
          <c:order val="1"/>
          <c:tx>
            <c:strRef>
              <c:f>'Business environment'!$D$67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environment'!$A$68:$B$85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environment'!$D$68:$D$85</c:f>
              <c:numCache>
                <c:formatCode>#,##0.0</c:formatCode>
                <c:ptCount val="18"/>
                <c:pt idx="0">
                  <c:v>100</c:v>
                </c:pt>
                <c:pt idx="1">
                  <c:v>65.8</c:v>
                </c:pt>
                <c:pt idx="2">
                  <c:v>88.92</c:v>
                </c:pt>
                <c:pt idx="3">
                  <c:v>58.91</c:v>
                </c:pt>
                <c:pt idx="4">
                  <c:v>82.45</c:v>
                </c:pt>
                <c:pt idx="5">
                  <c:v>74.92</c:v>
                </c:pt>
                <c:pt idx="6">
                  <c:v>75.930000000000007</c:v>
                </c:pt>
                <c:pt idx="7">
                  <c:v>83.67</c:v>
                </c:pt>
                <c:pt idx="8">
                  <c:v>90.14</c:v>
                </c:pt>
                <c:pt idx="9">
                  <c:v>84.21</c:v>
                </c:pt>
                <c:pt idx="10">
                  <c:v>45.2</c:v>
                </c:pt>
                <c:pt idx="11">
                  <c:v>59.7</c:v>
                </c:pt>
                <c:pt idx="12">
                  <c:v>100</c:v>
                </c:pt>
                <c:pt idx="13">
                  <c:v>62.98</c:v>
                </c:pt>
                <c:pt idx="14">
                  <c:v>100</c:v>
                </c:pt>
                <c:pt idx="15">
                  <c:v>100</c:v>
                </c:pt>
                <c:pt idx="16">
                  <c:v>52.63</c:v>
                </c:pt>
                <c:pt idx="17">
                  <c:v>75.290000000000006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B-4D5D-99FE-58AE91976DD5}"/>
            </c:ext>
          </c:extLst>
        </c:ser>
        <c:ser>
          <c:idx val="2"/>
          <c:order val="2"/>
          <c:tx>
            <c:strRef>
              <c:f>'Business environment'!$E$67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environment'!$A$68:$B$85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environment'!$E$68:$E$85</c:f>
              <c:numCache>
                <c:formatCode>#,##0.0</c:formatCode>
                <c:ptCount val="18"/>
                <c:pt idx="9" formatCode="_(* #,##0.0_);_(* \(#,##0.0\);_(* &quot;-&quot;_);_(@_)">
                  <c:v>10.85</c:v>
                </c:pt>
                <c:pt idx="10" formatCode="_(* #,##0.0_);_(* \(#,##0.0\);_(* &quot;-&quot;_);_(@_)">
                  <c:v>2.5</c:v>
                </c:pt>
                <c:pt idx="13" formatCode="_(* #,##0.0_);_(* \(#,##0.0\);_(* &quot;-&quot;_);_(@_)">
                  <c:v>1.43</c:v>
                </c:pt>
                <c:pt idx="17" formatCode="_(* #,##0.0_);_(* \(#,##0.0\);_(* &quot;-&quot;_);_(@_)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B-4D5D-99FE-58AE91976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22848"/>
        <c:axId val="373125200"/>
      </c:barChart>
      <c:catAx>
        <c:axId val="37312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5200"/>
        <c:crosses val="autoZero"/>
        <c:auto val="1"/>
        <c:lblAlgn val="ctr"/>
        <c:lblOffset val="100"/>
        <c:noMultiLvlLbl val="0"/>
      </c:catAx>
      <c:valAx>
        <c:axId val="373125200"/>
        <c:scaling>
          <c:orientation val="minMax"/>
          <c:max val="100"/>
        </c:scaling>
        <c:delete val="0"/>
        <c:axPos val="b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ddcc8d8-7208-49e9-876b-b918ec38f54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environment'!$C$90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environment'!$A$91:$B$108</c:f>
              <c:multiLvlStrCache>
                <c:ptCount val="18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  <c:pt idx="9">
                    <c:v>Could not find clients</c:v>
                  </c:pt>
                  <c:pt idx="10">
                    <c:v>could not find financing to export</c:v>
                  </c:pt>
                  <c:pt idx="11">
                    <c:v>problems with certification of the product</c:v>
                  </c:pt>
                  <c:pt idx="12">
                    <c:v>too high quality standards in the country of destination</c:v>
                  </c:pt>
                  <c:pt idx="13">
                    <c:v>Insufficient productionvolue to meet demand</c:v>
                  </c:pt>
                  <c:pt idx="14">
                    <c:v>Unfavorable exchange rate</c:v>
                  </c:pt>
                  <c:pt idx="15">
                    <c:v>Lack of information on potential destinations</c:v>
                  </c:pt>
                  <c:pt idx="16">
                    <c:v>Transport costs</c:v>
                  </c:pt>
                  <c:pt idx="17">
                    <c:v>Other reasons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environment'!$C$91:$C$108</c:f>
              <c:numCache>
                <c:formatCode>_(* #,##0_);_(* \(#,##0\);_(* "-"_);_(@_)</c:formatCode>
                <c:ptCount val="18"/>
                <c:pt idx="0">
                  <c:v>86.34</c:v>
                </c:pt>
                <c:pt idx="1">
                  <c:v>89.54</c:v>
                </c:pt>
                <c:pt idx="2">
                  <c:v>86.19</c:v>
                </c:pt>
                <c:pt idx="3">
                  <c:v>83.94</c:v>
                </c:pt>
                <c:pt idx="4">
                  <c:v>79.39</c:v>
                </c:pt>
                <c:pt idx="5">
                  <c:v>76.44</c:v>
                </c:pt>
                <c:pt idx="6">
                  <c:v>80.94</c:v>
                </c:pt>
                <c:pt idx="7">
                  <c:v>85.39</c:v>
                </c:pt>
                <c:pt idx="8">
                  <c:v>100</c:v>
                </c:pt>
                <c:pt idx="9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150-AC37-E850FF6014CC}"/>
            </c:ext>
          </c:extLst>
        </c:ser>
        <c:ser>
          <c:idx val="1"/>
          <c:order val="1"/>
          <c:tx>
            <c:strRef>
              <c:f>'Business environment'!$D$90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environment'!$A$91:$B$108</c:f>
              <c:multiLvlStrCache>
                <c:ptCount val="18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  <c:pt idx="9">
                    <c:v>Could not find clients</c:v>
                  </c:pt>
                  <c:pt idx="10">
                    <c:v>could not find financing to export</c:v>
                  </c:pt>
                  <c:pt idx="11">
                    <c:v>problems with certification of the product</c:v>
                  </c:pt>
                  <c:pt idx="12">
                    <c:v>too high quality standards in the country of destination</c:v>
                  </c:pt>
                  <c:pt idx="13">
                    <c:v>Insufficient productionvolue to meet demand</c:v>
                  </c:pt>
                  <c:pt idx="14">
                    <c:v>Unfavorable exchange rate</c:v>
                  </c:pt>
                  <c:pt idx="15">
                    <c:v>Lack of information on potential destinations</c:v>
                  </c:pt>
                  <c:pt idx="16">
                    <c:v>Transport costs</c:v>
                  </c:pt>
                  <c:pt idx="17">
                    <c:v>Other reasons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environment'!$D$91:$D$108</c:f>
              <c:numCache>
                <c:formatCode>_(* #,##0_);_(* \(#,##0\);_(* "-"_);_(@_)</c:formatCode>
                <c:ptCount val="18"/>
                <c:pt idx="0">
                  <c:v>13.66</c:v>
                </c:pt>
                <c:pt idx="1">
                  <c:v>10.46</c:v>
                </c:pt>
                <c:pt idx="2">
                  <c:v>13.81</c:v>
                </c:pt>
                <c:pt idx="3">
                  <c:v>16.059999999999999</c:v>
                </c:pt>
                <c:pt idx="4">
                  <c:v>20.61</c:v>
                </c:pt>
                <c:pt idx="5">
                  <c:v>23.56</c:v>
                </c:pt>
                <c:pt idx="6">
                  <c:v>19.059999999999999</c:v>
                </c:pt>
                <c:pt idx="7">
                  <c:v>14.61</c:v>
                </c:pt>
                <c:pt idx="9">
                  <c:v>47.29</c:v>
                </c:pt>
                <c:pt idx="10">
                  <c:v>47.29</c:v>
                </c:pt>
                <c:pt idx="11">
                  <c:v>64.91</c:v>
                </c:pt>
                <c:pt idx="12">
                  <c:v>50</c:v>
                </c:pt>
                <c:pt idx="13">
                  <c:v>50</c:v>
                </c:pt>
                <c:pt idx="14">
                  <c:v>22.23</c:v>
                </c:pt>
                <c:pt idx="15">
                  <c:v>60</c:v>
                </c:pt>
                <c:pt idx="16">
                  <c:v>70.150000000000006</c:v>
                </c:pt>
                <c:pt idx="17">
                  <c:v>71.680000000000007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150-AC37-E850FF6014CC}"/>
            </c:ext>
          </c:extLst>
        </c:ser>
        <c:ser>
          <c:idx val="2"/>
          <c:order val="2"/>
          <c:tx>
            <c:strRef>
              <c:f>'Business environment'!$E$90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environment'!$A$91:$B$108</c:f>
              <c:multiLvlStrCache>
                <c:ptCount val="18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  <c:pt idx="9">
                    <c:v>Could not find clients</c:v>
                  </c:pt>
                  <c:pt idx="10">
                    <c:v>could not find financing to export</c:v>
                  </c:pt>
                  <c:pt idx="11">
                    <c:v>problems with certification of the product</c:v>
                  </c:pt>
                  <c:pt idx="12">
                    <c:v>too high quality standards in the country of destination</c:v>
                  </c:pt>
                  <c:pt idx="13">
                    <c:v>Insufficient productionvolue to meet demand</c:v>
                  </c:pt>
                  <c:pt idx="14">
                    <c:v>Unfavorable exchange rate</c:v>
                  </c:pt>
                  <c:pt idx="15">
                    <c:v>Lack of information on potential destinations</c:v>
                  </c:pt>
                  <c:pt idx="16">
                    <c:v>Transport costs</c:v>
                  </c:pt>
                  <c:pt idx="17">
                    <c:v>Other reasons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environment'!$E$91:$E$108</c:f>
              <c:numCache>
                <c:formatCode>_(* #,##0_);_(* \(#,##0\);_(* "-"_);_(@_)</c:formatCode>
                <c:ptCount val="18"/>
                <c:pt idx="9">
                  <c:v>26</c:v>
                </c:pt>
                <c:pt idx="10">
                  <c:v>26</c:v>
                </c:pt>
                <c:pt idx="11">
                  <c:v>29.24</c:v>
                </c:pt>
                <c:pt idx="12">
                  <c:v>16.670000000000002</c:v>
                </c:pt>
                <c:pt idx="13">
                  <c:v>50</c:v>
                </c:pt>
                <c:pt idx="14">
                  <c:v>61.52</c:v>
                </c:pt>
                <c:pt idx="15">
                  <c:v>40</c:v>
                </c:pt>
                <c:pt idx="16">
                  <c:v>19.899999999999999</c:v>
                </c:pt>
                <c:pt idx="17">
                  <c:v>15.41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150-AC37-E850FF6014CC}"/>
            </c:ext>
          </c:extLst>
        </c:ser>
        <c:ser>
          <c:idx val="3"/>
          <c:order val="3"/>
          <c:tx>
            <c:strRef>
              <c:f>'Business environment'!$F$90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environment'!$A$91:$B$108</c:f>
              <c:multiLvlStrCache>
                <c:ptCount val="18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  <c:pt idx="9">
                    <c:v>Could not find clients</c:v>
                  </c:pt>
                  <c:pt idx="10">
                    <c:v>could not find financing to export</c:v>
                  </c:pt>
                  <c:pt idx="11">
                    <c:v>problems with certification of the product</c:v>
                  </c:pt>
                  <c:pt idx="12">
                    <c:v>too high quality standards in the country of destination</c:v>
                  </c:pt>
                  <c:pt idx="13">
                    <c:v>Insufficient productionvolue to meet demand</c:v>
                  </c:pt>
                  <c:pt idx="14">
                    <c:v>Unfavorable exchange rate</c:v>
                  </c:pt>
                  <c:pt idx="15">
                    <c:v>Lack of information on potential destinations</c:v>
                  </c:pt>
                  <c:pt idx="16">
                    <c:v>Transport costs</c:v>
                  </c:pt>
                  <c:pt idx="17">
                    <c:v>Other reasons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environment'!$F$91:$F$108</c:f>
              <c:numCache>
                <c:formatCode>_(* #,##0_);_(* \(#,##0\);_(* "-"_);_(@_)</c:formatCode>
                <c:ptCount val="18"/>
                <c:pt idx="9">
                  <c:v>24.36</c:v>
                </c:pt>
                <c:pt idx="10">
                  <c:v>24.36</c:v>
                </c:pt>
                <c:pt idx="11">
                  <c:v>5.85</c:v>
                </c:pt>
                <c:pt idx="12">
                  <c:v>33.33</c:v>
                </c:pt>
                <c:pt idx="14">
                  <c:v>16.25</c:v>
                </c:pt>
                <c:pt idx="16">
                  <c:v>9.9499999999999993</c:v>
                </c:pt>
                <c:pt idx="17">
                  <c:v>12.91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10-4150-AC37-E850FF601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25592"/>
        <c:axId val="373125984"/>
      </c:barChart>
      <c:catAx>
        <c:axId val="373125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5984"/>
        <c:crosses val="autoZero"/>
        <c:auto val="1"/>
        <c:lblAlgn val="ctr"/>
        <c:lblOffset val="100"/>
        <c:noMultiLvlLbl val="0"/>
      </c:catAx>
      <c:valAx>
        <c:axId val="373125984"/>
        <c:scaling>
          <c:orientation val="minMax"/>
          <c:max val="90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3368239-a46f-4f53-b07c-195d8cc7aac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environment'!$C$115</c:f>
              <c:strCache>
                <c:ptCount val="1"/>
                <c:pt idx="0">
                  <c:v>Infomal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environment'!$A$116:$B$122</c:f>
              <c:multiLvlStrCache>
                <c:ptCount val="7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</c:lvl>
                <c:lvl>
                  <c:pt idx="0">
                    <c:v>Activity</c:v>
                  </c:pt>
                  <c:pt idx="3">
                    <c:v>Size</c:v>
                  </c:pt>
                </c:lvl>
              </c:multiLvlStrCache>
            </c:multiLvlStrRef>
          </c:cat>
          <c:val>
            <c:numRef>
              <c:f>'Business environment'!$C$116:$C$122</c:f>
              <c:numCache>
                <c:formatCode>0.0</c:formatCode>
                <c:ptCount val="7"/>
                <c:pt idx="1">
                  <c:v>45</c:v>
                </c:pt>
                <c:pt idx="3">
                  <c:v>3.2</c:v>
                </c:pt>
                <c:pt idx="4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0-47AC-8564-FACCFE32313F}"/>
            </c:ext>
          </c:extLst>
        </c:ser>
        <c:ser>
          <c:idx val="1"/>
          <c:order val="1"/>
          <c:tx>
            <c:strRef>
              <c:f>'Business environment'!$D$115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environment'!$A$116:$B$122</c:f>
              <c:multiLvlStrCache>
                <c:ptCount val="7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</c:lvl>
                <c:lvl>
                  <c:pt idx="0">
                    <c:v>Activity</c:v>
                  </c:pt>
                  <c:pt idx="3">
                    <c:v>Size</c:v>
                  </c:pt>
                </c:lvl>
              </c:multiLvlStrCache>
            </c:multiLvlStrRef>
          </c:cat>
          <c:val>
            <c:numRef>
              <c:f>'Business environment'!$D$116:$D$122</c:f>
              <c:numCache>
                <c:formatCode>0.0</c:formatCode>
                <c:ptCount val="7"/>
                <c:pt idx="0">
                  <c:v>38.5</c:v>
                </c:pt>
                <c:pt idx="1">
                  <c:v>62.6</c:v>
                </c:pt>
                <c:pt idx="2">
                  <c:v>40</c:v>
                </c:pt>
                <c:pt idx="3">
                  <c:v>0.3</c:v>
                </c:pt>
                <c:pt idx="4">
                  <c:v>2.8</c:v>
                </c:pt>
                <c:pt idx="5">
                  <c:v>5.5</c:v>
                </c:pt>
                <c:pt idx="6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0-47AC-8564-FACCFE32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27552"/>
        <c:axId val="373127944"/>
      </c:barChart>
      <c:catAx>
        <c:axId val="37312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7944"/>
        <c:crosses val="autoZero"/>
        <c:auto val="1"/>
        <c:lblAlgn val="ctr"/>
        <c:lblOffset val="100"/>
        <c:noMultiLvlLbl val="0"/>
      </c:catAx>
      <c:valAx>
        <c:axId val="37312794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68c6b96-c7ff-4ff8-aaef-2ede291c363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environment'!$D$129</c:f>
              <c:strCache>
                <c:ptCount val="1"/>
                <c:pt idx="0">
                  <c:v>Not important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environment'!$A$130:$C$139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4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environment'!$D$130:$D$139</c:f>
              <c:numCache>
                <c:formatCode>General</c:formatCode>
                <c:ptCount val="10"/>
                <c:pt idx="1">
                  <c:v>5.4</c:v>
                </c:pt>
                <c:pt idx="4" formatCode="0.0">
                  <c:v>6.79</c:v>
                </c:pt>
                <c:pt idx="5" formatCode="0.0">
                  <c:v>6.56</c:v>
                </c:pt>
                <c:pt idx="7" formatCode="0.0">
                  <c:v>2</c:v>
                </c:pt>
                <c:pt idx="8" formatCode="0.0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5-4429-93F4-42A7D5381359}"/>
            </c:ext>
          </c:extLst>
        </c:ser>
        <c:ser>
          <c:idx val="1"/>
          <c:order val="1"/>
          <c:tx>
            <c:strRef>
              <c:f>'Business environment'!$E$129</c:f>
              <c:strCache>
                <c:ptCount val="1"/>
                <c:pt idx="0">
                  <c:v>Somewhat important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environment'!$A$130:$C$139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4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environment'!$E$130:$E$139</c:f>
              <c:numCache>
                <c:formatCode>General</c:formatCode>
                <c:ptCount val="10"/>
                <c:pt idx="1">
                  <c:v>12.5</c:v>
                </c:pt>
                <c:pt idx="2" formatCode="0.0">
                  <c:v>50</c:v>
                </c:pt>
                <c:pt idx="3" formatCode="0.0">
                  <c:v>100</c:v>
                </c:pt>
                <c:pt idx="4" formatCode="0.0">
                  <c:v>15.85</c:v>
                </c:pt>
                <c:pt idx="5" formatCode="0.0">
                  <c:v>11.05</c:v>
                </c:pt>
                <c:pt idx="6" formatCode="0.0">
                  <c:v>5.51</c:v>
                </c:pt>
                <c:pt idx="7" formatCode="0.0">
                  <c:v>18.399999999999999</c:v>
                </c:pt>
                <c:pt idx="8" formatCode="0.0">
                  <c:v>19.510000000000002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75-4429-93F4-42A7D5381359}"/>
            </c:ext>
          </c:extLst>
        </c:ser>
        <c:ser>
          <c:idx val="2"/>
          <c:order val="2"/>
          <c:tx>
            <c:strRef>
              <c:f>'Business environment'!$F$129</c:f>
              <c:strCache>
                <c:ptCount val="1"/>
                <c:pt idx="0">
                  <c:v>Important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environment'!$A$130:$C$139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4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environment'!$F$130:$F$139</c:f>
              <c:numCache>
                <c:formatCode>General</c:formatCode>
                <c:ptCount val="10"/>
                <c:pt idx="0">
                  <c:v>40</c:v>
                </c:pt>
                <c:pt idx="1">
                  <c:v>17</c:v>
                </c:pt>
                <c:pt idx="4" formatCode="0.0">
                  <c:v>11.32</c:v>
                </c:pt>
                <c:pt idx="5" formatCode="0.0">
                  <c:v>13.13</c:v>
                </c:pt>
                <c:pt idx="6" formatCode="0.0">
                  <c:v>16.420000000000002</c:v>
                </c:pt>
                <c:pt idx="7" formatCode="0.0">
                  <c:v>24.5</c:v>
                </c:pt>
                <c:pt idx="8" formatCode="0.0">
                  <c:v>21.54</c:v>
                </c:pt>
                <c:pt idx="9" formatCode="0.0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75-4429-93F4-42A7D5381359}"/>
            </c:ext>
          </c:extLst>
        </c:ser>
        <c:ser>
          <c:idx val="3"/>
          <c:order val="3"/>
          <c:tx>
            <c:strRef>
              <c:f>'Business environment'!$G$129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environment'!$A$130:$C$139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4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environment'!$G$130:$G$139</c:f>
              <c:numCache>
                <c:formatCode>General</c:formatCode>
                <c:ptCount val="10"/>
                <c:pt idx="0">
                  <c:v>60</c:v>
                </c:pt>
                <c:pt idx="1">
                  <c:v>65.2</c:v>
                </c:pt>
                <c:pt idx="2" formatCode="0.0">
                  <c:v>50</c:v>
                </c:pt>
                <c:pt idx="4" formatCode="0.0">
                  <c:v>66.03</c:v>
                </c:pt>
                <c:pt idx="5" formatCode="0.0">
                  <c:v>69.25</c:v>
                </c:pt>
                <c:pt idx="6" formatCode="0.0">
                  <c:v>78.08</c:v>
                </c:pt>
                <c:pt idx="7" formatCode="0.0">
                  <c:v>55.1</c:v>
                </c:pt>
                <c:pt idx="8" formatCode="0.0">
                  <c:v>56.8</c:v>
                </c:pt>
                <c:pt idx="9" formatCode="0.0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75-4429-93F4-42A7D538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73121280"/>
        <c:axId val="373121672"/>
      </c:barChart>
      <c:catAx>
        <c:axId val="37312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1672"/>
        <c:crosses val="autoZero"/>
        <c:auto val="1"/>
        <c:lblAlgn val="ctr"/>
        <c:lblOffset val="100"/>
        <c:noMultiLvlLbl val="0"/>
      </c:catAx>
      <c:valAx>
        <c:axId val="373121672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be2d327-c8ee-43ed-868d-4569335c6a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activities'!$B$22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activities'!$A$23:$A$28</c:f>
              <c:strCache>
                <c:ptCount val="6"/>
                <c:pt idx="0">
                  <c:v>Kigali</c:v>
                </c:pt>
                <c:pt idx="1">
                  <c:v>South</c:v>
                </c:pt>
                <c:pt idx="2">
                  <c:v>West</c:v>
                </c:pt>
                <c:pt idx="3">
                  <c:v>North</c:v>
                </c:pt>
                <c:pt idx="4">
                  <c:v>East</c:v>
                </c:pt>
                <c:pt idx="5">
                  <c:v>National average</c:v>
                </c:pt>
              </c:strCache>
            </c:strRef>
          </c:cat>
          <c:val>
            <c:numRef>
              <c:f>'Business activities'!$B$23:$B$28</c:f>
              <c:numCache>
                <c:formatCode>0.0%</c:formatCode>
                <c:ptCount val="6"/>
                <c:pt idx="0">
                  <c:v>0.19843261638793366</c:v>
                </c:pt>
                <c:pt idx="1">
                  <c:v>9.3318402388951102E-2</c:v>
                </c:pt>
                <c:pt idx="2">
                  <c:v>8.0686999972694753E-2</c:v>
                </c:pt>
                <c:pt idx="3">
                  <c:v>0.10978822765527058</c:v>
                </c:pt>
                <c:pt idx="4">
                  <c:v>7.226462686536532E-2</c:v>
                </c:pt>
                <c:pt idx="5">
                  <c:v>0.13200752787438966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A-4FF9-8A59-815395CCDB9E}"/>
            </c:ext>
          </c:extLst>
        </c:ser>
        <c:ser>
          <c:idx val="1"/>
          <c:order val="1"/>
          <c:tx>
            <c:strRef>
              <c:f>'Business activities'!$C$22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activities'!$A$23:$A$28</c:f>
              <c:strCache>
                <c:ptCount val="6"/>
                <c:pt idx="0">
                  <c:v>Kigali</c:v>
                </c:pt>
                <c:pt idx="1">
                  <c:v>South</c:v>
                </c:pt>
                <c:pt idx="2">
                  <c:v>West</c:v>
                </c:pt>
                <c:pt idx="3">
                  <c:v>North</c:v>
                </c:pt>
                <c:pt idx="4">
                  <c:v>East</c:v>
                </c:pt>
                <c:pt idx="5">
                  <c:v>National average</c:v>
                </c:pt>
              </c:strCache>
            </c:strRef>
          </c:cat>
          <c:val>
            <c:numRef>
              <c:f>'Business activities'!$C$23:$C$28</c:f>
              <c:numCache>
                <c:formatCode>0.0%</c:formatCode>
                <c:ptCount val="6"/>
                <c:pt idx="0">
                  <c:v>0.80156738361206636</c:v>
                </c:pt>
                <c:pt idx="1">
                  <c:v>0.90668159761104894</c:v>
                </c:pt>
                <c:pt idx="2">
                  <c:v>0.9193130000273052</c:v>
                </c:pt>
                <c:pt idx="3">
                  <c:v>0.89021177234472937</c:v>
                </c:pt>
                <c:pt idx="4">
                  <c:v>0.92773537313463472</c:v>
                </c:pt>
                <c:pt idx="5">
                  <c:v>0.86799247212561026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A-4FF9-8A59-815395CCD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671416"/>
        <c:axId val="368670632"/>
      </c:barChart>
      <c:catAx>
        <c:axId val="36867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70632"/>
        <c:crosses val="autoZero"/>
        <c:auto val="1"/>
        <c:lblAlgn val="ctr"/>
        <c:lblOffset val="100"/>
        <c:noMultiLvlLbl val="0"/>
      </c:catAx>
      <c:valAx>
        <c:axId val="368670632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36867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1398c23-0d22-49d8-b518-c71ac10c960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environment'!$D$147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F-4774-A1A0-8408DF261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environment'!$A$148:$C$156</c:f>
              <c:multiLvlStrCache>
                <c:ptCount val="9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Micro 1-3</c:v>
                  </c:pt>
                  <c:pt idx="3">
                    <c:v>Small 4-30</c:v>
                  </c:pt>
                  <c:pt idx="4">
                    <c:v>Medium 31-100</c:v>
                  </c:pt>
                  <c:pt idx="5">
                    <c:v>Big 100 +</c:v>
                  </c:pt>
                  <c:pt idx="6">
                    <c:v>Manufacturing</c:v>
                  </c:pt>
                  <c:pt idx="7">
                    <c:v>Micro 1-3</c:v>
                  </c:pt>
                  <c:pt idx="8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6">
                    <c:v>Sector</c:v>
                  </c:pt>
                  <c:pt idx="7">
                    <c:v>Size</c:v>
                  </c:pt>
                </c:lvl>
                <c:lvl>
                  <c:pt idx="0">
                    <c:v>Formal</c:v>
                  </c:pt>
                  <c:pt idx="6">
                    <c:v>Informal</c:v>
                  </c:pt>
                </c:lvl>
              </c:multiLvlStrCache>
            </c:multiLvlStrRef>
          </c:cat>
          <c:val>
            <c:numRef>
              <c:f>'Business environment'!$D$148:$D$156</c:f>
              <c:numCache>
                <c:formatCode>General</c:formatCode>
                <c:ptCount val="9"/>
                <c:pt idx="1">
                  <c:v>4.5</c:v>
                </c:pt>
                <c:pt idx="2" formatCode="0.0">
                  <c:v>0</c:v>
                </c:pt>
                <c:pt idx="3" formatCode="0.0">
                  <c:v>4.53</c:v>
                </c:pt>
                <c:pt idx="4" formatCode="0.0">
                  <c:v>4.38</c:v>
                </c:pt>
                <c:pt idx="5" formatCode="0.0">
                  <c:v>1.64</c:v>
                </c:pt>
                <c:pt idx="6" formatCode="0.0">
                  <c:v>16.3</c:v>
                </c:pt>
                <c:pt idx="7" formatCode="0.0">
                  <c:v>15.24</c:v>
                </c:pt>
                <c:pt idx="8" formatCode="0.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6-4F5C-B905-DC7A025399C6}"/>
            </c:ext>
          </c:extLst>
        </c:ser>
        <c:ser>
          <c:idx val="1"/>
          <c:order val="1"/>
          <c:tx>
            <c:strRef>
              <c:f>'Business environment'!$E$147</c:f>
              <c:strCache>
                <c:ptCount val="1"/>
                <c:pt idx="0">
                  <c:v>Somewhat low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5F-4774-A1A0-8408DF261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environment'!$A$148:$C$156</c:f>
              <c:multiLvlStrCache>
                <c:ptCount val="9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Micro 1-3</c:v>
                  </c:pt>
                  <c:pt idx="3">
                    <c:v>Small 4-30</c:v>
                  </c:pt>
                  <c:pt idx="4">
                    <c:v>Medium 31-100</c:v>
                  </c:pt>
                  <c:pt idx="5">
                    <c:v>Big 100 +</c:v>
                  </c:pt>
                  <c:pt idx="6">
                    <c:v>Manufacturing</c:v>
                  </c:pt>
                  <c:pt idx="7">
                    <c:v>Micro 1-3</c:v>
                  </c:pt>
                  <c:pt idx="8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6">
                    <c:v>Sector</c:v>
                  </c:pt>
                  <c:pt idx="7">
                    <c:v>Size</c:v>
                  </c:pt>
                </c:lvl>
                <c:lvl>
                  <c:pt idx="0">
                    <c:v>Formal</c:v>
                  </c:pt>
                  <c:pt idx="6">
                    <c:v>Informal</c:v>
                  </c:pt>
                </c:lvl>
              </c:multiLvlStrCache>
            </c:multiLvlStrRef>
          </c:cat>
          <c:val>
            <c:numRef>
              <c:f>'Business environment'!$E$148:$E$156</c:f>
              <c:numCache>
                <c:formatCode>General</c:formatCode>
                <c:ptCount val="9"/>
                <c:pt idx="1">
                  <c:v>14.3</c:v>
                </c:pt>
                <c:pt idx="2" formatCode="0.0">
                  <c:v>0</c:v>
                </c:pt>
                <c:pt idx="3" formatCode="0.0">
                  <c:v>9.06</c:v>
                </c:pt>
                <c:pt idx="4" formatCode="0.0">
                  <c:v>24.18</c:v>
                </c:pt>
                <c:pt idx="5" formatCode="0.0">
                  <c:v>4.93</c:v>
                </c:pt>
                <c:pt idx="6">
                  <c:v>40.799999999999997</c:v>
                </c:pt>
                <c:pt idx="7" formatCode="0.0">
                  <c:v>34.380000000000003</c:v>
                </c:pt>
                <c:pt idx="8" formatCode="0.0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6-4F5C-B905-DC7A025399C6}"/>
            </c:ext>
          </c:extLst>
        </c:ser>
        <c:ser>
          <c:idx val="2"/>
          <c:order val="2"/>
          <c:tx>
            <c:strRef>
              <c:f>'Business environment'!$F$147</c:f>
              <c:strCache>
                <c:ptCount val="1"/>
                <c:pt idx="0">
                  <c:v>Somewhat high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environment'!$A$148:$C$156</c:f>
              <c:multiLvlStrCache>
                <c:ptCount val="9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Micro 1-3</c:v>
                  </c:pt>
                  <c:pt idx="3">
                    <c:v>Small 4-30</c:v>
                  </c:pt>
                  <c:pt idx="4">
                    <c:v>Medium 31-100</c:v>
                  </c:pt>
                  <c:pt idx="5">
                    <c:v>Big 100 +</c:v>
                  </c:pt>
                  <c:pt idx="6">
                    <c:v>Manufacturing</c:v>
                  </c:pt>
                  <c:pt idx="7">
                    <c:v>Micro 1-3</c:v>
                  </c:pt>
                  <c:pt idx="8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6">
                    <c:v>Sector</c:v>
                  </c:pt>
                  <c:pt idx="7">
                    <c:v>Size</c:v>
                  </c:pt>
                </c:lvl>
                <c:lvl>
                  <c:pt idx="0">
                    <c:v>Formal</c:v>
                  </c:pt>
                  <c:pt idx="6">
                    <c:v>Informal</c:v>
                  </c:pt>
                </c:lvl>
              </c:multiLvlStrCache>
            </c:multiLvlStrRef>
          </c:cat>
          <c:val>
            <c:numRef>
              <c:f>'Business environment'!$F$148:$F$156</c:f>
              <c:numCache>
                <c:formatCode>General</c:formatCode>
                <c:ptCount val="9"/>
                <c:pt idx="0">
                  <c:v>40</c:v>
                </c:pt>
                <c:pt idx="1">
                  <c:v>23.2</c:v>
                </c:pt>
                <c:pt idx="2" formatCode="0.0">
                  <c:v>100</c:v>
                </c:pt>
                <c:pt idx="3" formatCode="0.0">
                  <c:v>18.12</c:v>
                </c:pt>
                <c:pt idx="4" formatCode="0.0">
                  <c:v>21.99</c:v>
                </c:pt>
                <c:pt idx="5" formatCode="0.0">
                  <c:v>28.58</c:v>
                </c:pt>
                <c:pt idx="6">
                  <c:v>42.9</c:v>
                </c:pt>
                <c:pt idx="7" formatCode="0.0">
                  <c:v>50.39</c:v>
                </c:pt>
                <c:pt idx="8" formatCode="0.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6-4F5C-B905-DC7A025399C6}"/>
            </c:ext>
          </c:extLst>
        </c:ser>
        <c:ser>
          <c:idx val="3"/>
          <c:order val="3"/>
          <c:tx>
            <c:strRef>
              <c:f>'Business environment'!$G$147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F-4774-A1A0-8408DF261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environment'!$A$148:$C$156</c:f>
              <c:multiLvlStrCache>
                <c:ptCount val="9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Micro 1-3</c:v>
                  </c:pt>
                  <c:pt idx="3">
                    <c:v>Small 4-30</c:v>
                  </c:pt>
                  <c:pt idx="4">
                    <c:v>Medium 31-100</c:v>
                  </c:pt>
                  <c:pt idx="5">
                    <c:v>Big 100 +</c:v>
                  </c:pt>
                  <c:pt idx="6">
                    <c:v>Manufacturing</c:v>
                  </c:pt>
                  <c:pt idx="7">
                    <c:v>Micro 1-3</c:v>
                  </c:pt>
                  <c:pt idx="8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6">
                    <c:v>Sector</c:v>
                  </c:pt>
                  <c:pt idx="7">
                    <c:v>Size</c:v>
                  </c:pt>
                </c:lvl>
                <c:lvl>
                  <c:pt idx="0">
                    <c:v>Formal</c:v>
                  </c:pt>
                  <c:pt idx="6">
                    <c:v>Informal</c:v>
                  </c:pt>
                </c:lvl>
              </c:multiLvlStrCache>
            </c:multiLvlStrRef>
          </c:cat>
          <c:val>
            <c:numRef>
              <c:f>'Business environment'!$G$148:$G$156</c:f>
              <c:numCache>
                <c:formatCode>General</c:formatCode>
                <c:ptCount val="9"/>
                <c:pt idx="0">
                  <c:v>60</c:v>
                </c:pt>
                <c:pt idx="1">
                  <c:v>58</c:v>
                </c:pt>
                <c:pt idx="2" formatCode="0.0">
                  <c:v>0</c:v>
                </c:pt>
                <c:pt idx="3" formatCode="0.0">
                  <c:v>68.290000000000006</c:v>
                </c:pt>
                <c:pt idx="4" formatCode="0.0">
                  <c:v>49.45</c:v>
                </c:pt>
                <c:pt idx="5" formatCode="0.0">
                  <c:v>64.84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36-4F5C-B905-DC7A02539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2940776"/>
        <c:axId val="372939600"/>
      </c:barChart>
      <c:catAx>
        <c:axId val="37294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39600"/>
        <c:crosses val="autoZero"/>
        <c:auto val="1"/>
        <c:lblAlgn val="ctr"/>
        <c:lblOffset val="100"/>
        <c:noMultiLvlLbl val="0"/>
      </c:catAx>
      <c:valAx>
        <c:axId val="372939600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0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ee7e7e1-f3ef-4c84-83d9-783df2f4649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environment'!$B$162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environment'!$A$163:$A$167</c:f>
              <c:strCache>
                <c:ptCount val="5"/>
                <c:pt idx="0">
                  <c:v>Current account</c:v>
                </c:pt>
                <c:pt idx="1">
                  <c:v>Savings accounts</c:v>
                </c:pt>
                <c:pt idx="2">
                  <c:v>Foreign exchange</c:v>
                </c:pt>
                <c:pt idx="3">
                  <c:v>Letters of credits</c:v>
                </c:pt>
                <c:pt idx="4">
                  <c:v>Insurance</c:v>
                </c:pt>
              </c:strCache>
            </c:strRef>
          </c:cat>
          <c:val>
            <c:numRef>
              <c:f>'Business environment'!$B$163:$B$167</c:f>
              <c:numCache>
                <c:formatCode>0.0</c:formatCode>
                <c:ptCount val="5"/>
                <c:pt idx="0">
                  <c:v>99</c:v>
                </c:pt>
                <c:pt idx="1">
                  <c:v>14</c:v>
                </c:pt>
                <c:pt idx="2">
                  <c:v>50</c:v>
                </c:pt>
                <c:pt idx="3">
                  <c:v>12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6-46BB-BA4B-5C9B517DB07C}"/>
            </c:ext>
          </c:extLst>
        </c:ser>
        <c:ser>
          <c:idx val="1"/>
          <c:order val="1"/>
          <c:tx>
            <c:strRef>
              <c:f>'Business environment'!$C$162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environment'!$A$163:$A$167</c:f>
              <c:strCache>
                <c:ptCount val="5"/>
                <c:pt idx="0">
                  <c:v>Current account</c:v>
                </c:pt>
                <c:pt idx="1">
                  <c:v>Savings accounts</c:v>
                </c:pt>
                <c:pt idx="2">
                  <c:v>Foreign exchange</c:v>
                </c:pt>
                <c:pt idx="3">
                  <c:v>Letters of credits</c:v>
                </c:pt>
                <c:pt idx="4">
                  <c:v>Insurance</c:v>
                </c:pt>
              </c:strCache>
            </c:strRef>
          </c:cat>
          <c:val>
            <c:numRef>
              <c:f>'Business environment'!$C$163:$C$167</c:f>
              <c:numCache>
                <c:formatCode>_(* #,##0.0_);_(* \(#,##0.0\);_(* "-"_);_(@_)</c:formatCode>
                <c:ptCount val="5"/>
                <c:pt idx="0">
                  <c:v>61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6-46BB-BA4B-5C9B517DB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941952"/>
        <c:axId val="372942344"/>
      </c:barChart>
      <c:catAx>
        <c:axId val="37294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2344"/>
        <c:crosses val="autoZero"/>
        <c:auto val="1"/>
        <c:lblAlgn val="ctr"/>
        <c:lblOffset val="100"/>
        <c:noMultiLvlLbl val="0"/>
      </c:catAx>
      <c:valAx>
        <c:axId val="372942344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5736c8d-b685-495d-967a-fe049dd479d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environment'!$C$173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environment'!$A$174:$B$178</c:f>
              <c:multiLvlStrCache>
                <c:ptCount val="5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environment'!$C$174:$C$178</c:f>
              <c:numCache>
                <c:formatCode>0.0</c:formatCode>
                <c:ptCount val="5"/>
                <c:pt idx="0">
                  <c:v>11.17</c:v>
                </c:pt>
                <c:pt idx="1">
                  <c:v>7.15</c:v>
                </c:pt>
                <c:pt idx="2">
                  <c:v>5.43</c:v>
                </c:pt>
                <c:pt idx="3">
                  <c:v>3.17</c:v>
                </c:pt>
                <c:pt idx="4">
                  <c:v>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C-471C-A31E-4AF6760D38DD}"/>
            </c:ext>
          </c:extLst>
        </c:ser>
        <c:ser>
          <c:idx val="1"/>
          <c:order val="1"/>
          <c:tx>
            <c:strRef>
              <c:f>'Business environment'!$D$173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environment'!$A$174:$B$178</c:f>
              <c:multiLvlStrCache>
                <c:ptCount val="5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environment'!$D$174:$D$178</c:f>
              <c:numCache>
                <c:formatCode>0.0</c:formatCode>
                <c:ptCount val="5"/>
                <c:pt idx="0">
                  <c:v>48.23</c:v>
                </c:pt>
                <c:pt idx="1">
                  <c:v>46.99</c:v>
                </c:pt>
                <c:pt idx="2">
                  <c:v>44.36</c:v>
                </c:pt>
                <c:pt idx="3">
                  <c:v>36.409999999999997</c:v>
                </c:pt>
                <c:pt idx="4">
                  <c:v>48.51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C-471C-A31E-4AF6760D38DD}"/>
            </c:ext>
          </c:extLst>
        </c:ser>
        <c:ser>
          <c:idx val="2"/>
          <c:order val="2"/>
          <c:tx>
            <c:strRef>
              <c:f>'Business environment'!$E$173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environment'!$A$174:$B$178</c:f>
              <c:multiLvlStrCache>
                <c:ptCount val="5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environment'!$E$174:$E$178</c:f>
              <c:numCache>
                <c:formatCode>0.0</c:formatCode>
                <c:ptCount val="5"/>
                <c:pt idx="0">
                  <c:v>25.7</c:v>
                </c:pt>
                <c:pt idx="1">
                  <c:v>22.15</c:v>
                </c:pt>
                <c:pt idx="2">
                  <c:v>26.4</c:v>
                </c:pt>
                <c:pt idx="3">
                  <c:v>36.31</c:v>
                </c:pt>
                <c:pt idx="4">
                  <c:v>27.26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C-471C-A31E-4AF6760D38DD}"/>
            </c:ext>
          </c:extLst>
        </c:ser>
        <c:ser>
          <c:idx val="3"/>
          <c:order val="3"/>
          <c:tx>
            <c:strRef>
              <c:f>'Business environment'!$F$173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environment'!$A$174:$B$178</c:f>
              <c:multiLvlStrCache>
                <c:ptCount val="5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environment'!$F$174:$F$178</c:f>
              <c:numCache>
                <c:formatCode>0.0</c:formatCode>
                <c:ptCount val="5"/>
                <c:pt idx="0">
                  <c:v>14.9</c:v>
                </c:pt>
                <c:pt idx="1">
                  <c:v>23.71</c:v>
                </c:pt>
                <c:pt idx="2">
                  <c:v>23.81</c:v>
                </c:pt>
                <c:pt idx="3">
                  <c:v>24.1</c:v>
                </c:pt>
                <c:pt idx="4">
                  <c:v>18.850000000000001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AC-471C-A31E-4AF6760D3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941168"/>
        <c:axId val="372939992"/>
      </c:barChart>
      <c:catAx>
        <c:axId val="37294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39992"/>
        <c:crosses val="autoZero"/>
        <c:auto val="1"/>
        <c:lblAlgn val="ctr"/>
        <c:lblOffset val="100"/>
        <c:noMultiLvlLbl val="0"/>
      </c:catAx>
      <c:valAx>
        <c:axId val="372939992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baae3a3-76dd-4306-91b3-a71c7675df3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environment'!$C$191</c:f>
              <c:strCache>
                <c:ptCount val="1"/>
                <c:pt idx="0">
                  <c:v>Personal 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environment'!$A$192:$B$195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environment'!$C$192:$C$195</c:f>
              <c:numCache>
                <c:formatCode>0.0</c:formatCode>
                <c:ptCount val="4"/>
                <c:pt idx="0">
                  <c:v>23.64</c:v>
                </c:pt>
                <c:pt idx="1">
                  <c:v>19.29</c:v>
                </c:pt>
                <c:pt idx="2">
                  <c:v>14.21</c:v>
                </c:pt>
                <c:pt idx="3">
                  <c:v>18.739999999999998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5-4A82-A38C-8AC2BD46A745}"/>
            </c:ext>
          </c:extLst>
        </c:ser>
        <c:ser>
          <c:idx val="1"/>
          <c:order val="1"/>
          <c:tx>
            <c:strRef>
              <c:f>'Business environment'!$D$191</c:f>
              <c:strCache>
                <c:ptCount val="1"/>
                <c:pt idx="0">
                  <c:v>Parent Company in Rwanda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environment'!$A$192:$B$195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environment'!$D$192:$D$195</c:f>
              <c:numCache>
                <c:formatCode>0.0</c:formatCode>
                <c:ptCount val="4"/>
                <c:pt idx="0">
                  <c:v>12.73</c:v>
                </c:pt>
                <c:pt idx="1">
                  <c:v>12.71</c:v>
                </c:pt>
                <c:pt idx="2">
                  <c:v>14.21</c:v>
                </c:pt>
                <c:pt idx="3">
                  <c:v>12.84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5-4A82-A38C-8AC2BD46A745}"/>
            </c:ext>
          </c:extLst>
        </c:ser>
        <c:ser>
          <c:idx val="2"/>
          <c:order val="2"/>
          <c:tx>
            <c:strRef>
              <c:f>'Business environment'!$E$191</c:f>
              <c:strCache>
                <c:ptCount val="1"/>
                <c:pt idx="0">
                  <c:v>Loans from Rwanda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environment'!$A$192:$B$195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environment'!$E$192:$E$195</c:f>
              <c:numCache>
                <c:formatCode>0.0</c:formatCode>
                <c:ptCount val="4"/>
                <c:pt idx="0">
                  <c:v>16.36</c:v>
                </c:pt>
                <c:pt idx="1">
                  <c:v>16.72</c:v>
                </c:pt>
                <c:pt idx="2">
                  <c:v>14.32</c:v>
                </c:pt>
                <c:pt idx="3">
                  <c:v>15.85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05-4A82-A38C-8AC2BD46A745}"/>
            </c:ext>
          </c:extLst>
        </c:ser>
        <c:ser>
          <c:idx val="3"/>
          <c:order val="3"/>
          <c:tx>
            <c:strRef>
              <c:f>'Business environment'!$F$191</c:f>
              <c:strCache>
                <c:ptCount val="1"/>
                <c:pt idx="0">
                  <c:v>Loans from outside Rwanda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environment'!$A$192:$B$195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environment'!$F$192:$F$195</c:f>
              <c:numCache>
                <c:formatCode>0.0</c:formatCode>
                <c:ptCount val="4"/>
                <c:pt idx="0">
                  <c:v>10.91</c:v>
                </c:pt>
                <c:pt idx="1">
                  <c:v>13.15</c:v>
                </c:pt>
                <c:pt idx="2">
                  <c:v>14.32</c:v>
                </c:pt>
                <c:pt idx="3">
                  <c:v>12.81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05-4A82-A38C-8AC2BD46A745}"/>
            </c:ext>
          </c:extLst>
        </c:ser>
        <c:ser>
          <c:idx val="4"/>
          <c:order val="4"/>
          <c:tx>
            <c:strRef>
              <c:f>'Business environment'!$G$191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environment'!$A$192:$B$195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environment'!$G$192:$G$195</c:f>
              <c:numCache>
                <c:formatCode>0.0</c:formatCode>
                <c:ptCount val="4"/>
                <c:pt idx="0">
                  <c:v>12.73</c:v>
                </c:pt>
                <c:pt idx="1">
                  <c:v>12.93</c:v>
                </c:pt>
                <c:pt idx="2">
                  <c:v>14.43</c:v>
                </c:pt>
                <c:pt idx="3">
                  <c:v>13.72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5-4A82-A38C-8AC2BD46A745}"/>
            </c:ext>
          </c:extLst>
        </c:ser>
        <c:ser>
          <c:idx val="5"/>
          <c:order val="5"/>
          <c:tx>
            <c:strRef>
              <c:f>'Business environment'!$H$191</c:f>
              <c:strCache>
                <c:ptCount val="1"/>
                <c:pt idx="0">
                  <c:v>NGOs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environment'!$A$192:$B$195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environment'!$H$192:$H$195</c:f>
              <c:numCache>
                <c:formatCode>0.0</c:formatCode>
                <c:ptCount val="4"/>
                <c:pt idx="0">
                  <c:v>10.91</c:v>
                </c:pt>
                <c:pt idx="1">
                  <c:v>12.6</c:v>
                </c:pt>
                <c:pt idx="2">
                  <c:v>14.32</c:v>
                </c:pt>
                <c:pt idx="3">
                  <c:v>13.17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05-4A82-A38C-8AC2BD46A745}"/>
            </c:ext>
          </c:extLst>
        </c:ser>
        <c:ser>
          <c:idx val="6"/>
          <c:order val="6"/>
          <c:tx>
            <c:strRef>
              <c:f>'Business environment'!$I$191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environment'!$A$192:$B$195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environment'!$I$192:$I$195</c:f>
              <c:numCache>
                <c:formatCode>0.0</c:formatCode>
                <c:ptCount val="4"/>
                <c:pt idx="0">
                  <c:v>12.73</c:v>
                </c:pt>
                <c:pt idx="1">
                  <c:v>12.6</c:v>
                </c:pt>
                <c:pt idx="2">
                  <c:v>14.21</c:v>
                </c:pt>
                <c:pt idx="3">
                  <c:v>12.87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05-4A82-A38C-8AC2BD46A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945480"/>
        <c:axId val="372943520"/>
      </c:barChart>
      <c:catAx>
        <c:axId val="37294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3520"/>
        <c:crosses val="autoZero"/>
        <c:auto val="1"/>
        <c:lblAlgn val="ctr"/>
        <c:lblOffset val="100"/>
        <c:noMultiLvlLbl val="0"/>
      </c:catAx>
      <c:valAx>
        <c:axId val="3729435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c9279b8-350d-48bc-9fa7-0b07aebb367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16913905565415E-2"/>
          <c:y val="0.1500000347383128"/>
          <c:w val="0.92005774948098051"/>
          <c:h val="0.60670532809294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environment'!$C$206</c:f>
              <c:strCache>
                <c:ptCount val="1"/>
                <c:pt idx="0">
                  <c:v>Personal 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environment'!$A$207:$B$210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environment'!$C$207:$C$210</c:f>
              <c:numCache>
                <c:formatCode>0.0</c:formatCode>
                <c:ptCount val="4"/>
                <c:pt idx="0">
                  <c:v>18.87</c:v>
                </c:pt>
                <c:pt idx="1">
                  <c:v>18.98</c:v>
                </c:pt>
                <c:pt idx="2">
                  <c:v>17.940000000000001</c:v>
                </c:pt>
                <c:pt idx="3">
                  <c:v>18.940000000000001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9-444F-929F-DE2A1D1146C2}"/>
            </c:ext>
          </c:extLst>
        </c:ser>
        <c:ser>
          <c:idx val="1"/>
          <c:order val="1"/>
          <c:tx>
            <c:strRef>
              <c:f>'Business environment'!$D$206</c:f>
              <c:strCache>
                <c:ptCount val="1"/>
                <c:pt idx="0">
                  <c:v>Parent Company in Rwanda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environment'!$A$207:$B$210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environment'!$D$207:$D$210</c:f>
              <c:numCache>
                <c:formatCode>0.0</c:formatCode>
                <c:ptCount val="4"/>
                <c:pt idx="0">
                  <c:v>13.17</c:v>
                </c:pt>
                <c:pt idx="1">
                  <c:v>12.82</c:v>
                </c:pt>
                <c:pt idx="2">
                  <c:v>12.86</c:v>
                </c:pt>
                <c:pt idx="3">
                  <c:v>12.78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9-444F-929F-DE2A1D1146C2}"/>
            </c:ext>
          </c:extLst>
        </c:ser>
        <c:ser>
          <c:idx val="2"/>
          <c:order val="2"/>
          <c:tx>
            <c:strRef>
              <c:f>'Business environment'!$E$206</c:f>
              <c:strCache>
                <c:ptCount val="1"/>
                <c:pt idx="0">
                  <c:v>Loans from Rwanda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environment'!$A$207:$B$210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environment'!$E$207:$E$210</c:f>
              <c:numCache>
                <c:formatCode>0.0</c:formatCode>
                <c:ptCount val="4"/>
                <c:pt idx="0">
                  <c:v>15.72</c:v>
                </c:pt>
                <c:pt idx="1">
                  <c:v>15.93</c:v>
                </c:pt>
                <c:pt idx="2">
                  <c:v>15.35</c:v>
                </c:pt>
                <c:pt idx="3">
                  <c:v>16.71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9-444F-929F-DE2A1D1146C2}"/>
            </c:ext>
          </c:extLst>
        </c:ser>
        <c:ser>
          <c:idx val="3"/>
          <c:order val="3"/>
          <c:tx>
            <c:strRef>
              <c:f>'Business environment'!$F$206</c:f>
              <c:strCache>
                <c:ptCount val="1"/>
                <c:pt idx="0">
                  <c:v>Loans from outside Rwanda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environment'!$A$207:$B$210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environment'!$F$207:$F$210</c:f>
              <c:numCache>
                <c:formatCode>0.0</c:formatCode>
                <c:ptCount val="4"/>
                <c:pt idx="0">
                  <c:v>13.05</c:v>
                </c:pt>
                <c:pt idx="1">
                  <c:v>12.73</c:v>
                </c:pt>
                <c:pt idx="2">
                  <c:v>12.95</c:v>
                </c:pt>
                <c:pt idx="3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B9-444F-929F-DE2A1D1146C2}"/>
            </c:ext>
          </c:extLst>
        </c:ser>
        <c:ser>
          <c:idx val="4"/>
          <c:order val="4"/>
          <c:tx>
            <c:strRef>
              <c:f>'Business environment'!$G$206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environment'!$A$207:$B$210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environment'!$G$207:$G$210</c:f>
              <c:numCache>
                <c:formatCode>0.0</c:formatCode>
                <c:ptCount val="4"/>
                <c:pt idx="0">
                  <c:v>13.05</c:v>
                </c:pt>
                <c:pt idx="1">
                  <c:v>13.65</c:v>
                </c:pt>
                <c:pt idx="2">
                  <c:v>14.47</c:v>
                </c:pt>
                <c:pt idx="3">
                  <c:v>12.91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B9-444F-929F-DE2A1D1146C2}"/>
            </c:ext>
          </c:extLst>
        </c:ser>
        <c:ser>
          <c:idx val="5"/>
          <c:order val="5"/>
          <c:tx>
            <c:strRef>
              <c:f>'Business environment'!$H$206</c:f>
              <c:strCache>
                <c:ptCount val="1"/>
                <c:pt idx="0">
                  <c:v>NGOs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environment'!$A$207:$B$210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environment'!$H$207:$H$210</c:f>
              <c:numCache>
                <c:formatCode>0.0</c:formatCode>
                <c:ptCount val="4"/>
                <c:pt idx="0">
                  <c:v>13.29</c:v>
                </c:pt>
                <c:pt idx="1">
                  <c:v>13.04</c:v>
                </c:pt>
                <c:pt idx="2">
                  <c:v>13.35</c:v>
                </c:pt>
                <c:pt idx="3">
                  <c:v>13.09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B9-444F-929F-DE2A1D1146C2}"/>
            </c:ext>
          </c:extLst>
        </c:ser>
        <c:ser>
          <c:idx val="6"/>
          <c:order val="6"/>
          <c:tx>
            <c:strRef>
              <c:f>'Business environment'!$I$206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environment'!$A$207:$B$210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environment'!$I$207:$I$210</c:f>
              <c:numCache>
                <c:formatCode>0.0</c:formatCode>
                <c:ptCount val="4"/>
                <c:pt idx="0">
                  <c:v>12.84</c:v>
                </c:pt>
                <c:pt idx="1">
                  <c:v>12.85</c:v>
                </c:pt>
                <c:pt idx="2">
                  <c:v>13.09</c:v>
                </c:pt>
                <c:pt idx="3">
                  <c:v>12.67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B9-444F-929F-DE2A1D114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0504"/>
        <c:axId val="452890896"/>
      </c:barChart>
      <c:catAx>
        <c:axId val="45289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90896"/>
        <c:crosses val="autoZero"/>
        <c:auto val="1"/>
        <c:lblAlgn val="ctr"/>
        <c:lblOffset val="100"/>
        <c:noMultiLvlLbl val="0"/>
      </c:catAx>
      <c:valAx>
        <c:axId val="45289089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9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c26eeb5-43f8-4e7d-b6de-8dd6abe76bd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08398950131199"/>
          <c:y val="5.2868309939518403E-2"/>
          <c:w val="0.43504255149924398"/>
          <c:h val="0.78023935866712302"/>
        </c:manualLayout>
      </c:layout>
      <c:radarChart>
        <c:radarStyle val="marker"/>
        <c:varyColors val="0"/>
        <c:ser>
          <c:idx val="0"/>
          <c:order val="0"/>
          <c:tx>
            <c:strRef>
              <c:f>'Business environment'!$A$221</c:f>
              <c:strCache>
                <c:ptCount val="1"/>
                <c:pt idx="0">
                  <c:v>Insufficient collateral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environment'!$B$220:$I$220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environment'!$B$221:$I$221</c:f>
              <c:numCache>
                <c:formatCode>0.0</c:formatCode>
                <c:ptCount val="8"/>
                <c:pt idx="0">
                  <c:v>16.36</c:v>
                </c:pt>
                <c:pt idx="1">
                  <c:v>8.2799999999999994</c:v>
                </c:pt>
                <c:pt idx="2">
                  <c:v>6.92</c:v>
                </c:pt>
                <c:pt idx="3">
                  <c:v>21.81</c:v>
                </c:pt>
                <c:pt idx="4">
                  <c:v>20.43</c:v>
                </c:pt>
                <c:pt idx="5">
                  <c:v>6.8</c:v>
                </c:pt>
                <c:pt idx="6">
                  <c:v>11.16</c:v>
                </c:pt>
                <c:pt idx="7">
                  <c:v>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7-41FA-AB4C-688530F66154}"/>
            </c:ext>
          </c:extLst>
        </c:ser>
        <c:ser>
          <c:idx val="1"/>
          <c:order val="1"/>
          <c:tx>
            <c:strRef>
              <c:f>'Business environment'!$A$222</c:f>
              <c:strCache>
                <c:ptCount val="1"/>
                <c:pt idx="0">
                  <c:v>High interest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environment'!$B$220:$I$220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environment'!$B$222:$I$222</c:f>
              <c:numCache>
                <c:formatCode>0.0</c:formatCode>
                <c:ptCount val="8"/>
                <c:pt idx="0">
                  <c:v>12.9</c:v>
                </c:pt>
                <c:pt idx="1">
                  <c:v>14.05</c:v>
                </c:pt>
                <c:pt idx="2">
                  <c:v>13.07</c:v>
                </c:pt>
                <c:pt idx="3">
                  <c:v>12.54</c:v>
                </c:pt>
                <c:pt idx="4">
                  <c:v>15.51</c:v>
                </c:pt>
                <c:pt idx="5">
                  <c:v>12.54</c:v>
                </c:pt>
                <c:pt idx="6">
                  <c:v>9.3699999999999992</c:v>
                </c:pt>
                <c:pt idx="7">
                  <c:v>10.02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E7-41FA-AB4C-688530F66154}"/>
            </c:ext>
          </c:extLst>
        </c:ser>
        <c:ser>
          <c:idx val="2"/>
          <c:order val="2"/>
          <c:tx>
            <c:strRef>
              <c:f>'Business environment'!$A$223</c:f>
              <c:strCache>
                <c:ptCount val="1"/>
                <c:pt idx="0">
                  <c:v>Did not apply because of possible rejection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environment'!$B$220:$I$220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environment'!$B$223:$I$223</c:f>
              <c:numCache>
                <c:formatCode>0.0</c:formatCode>
                <c:ptCount val="8"/>
                <c:pt idx="0">
                  <c:v>12.18</c:v>
                </c:pt>
                <c:pt idx="1">
                  <c:v>10.53</c:v>
                </c:pt>
                <c:pt idx="2">
                  <c:v>15.34</c:v>
                </c:pt>
                <c:pt idx="3">
                  <c:v>13.38</c:v>
                </c:pt>
                <c:pt idx="4">
                  <c:v>13.38</c:v>
                </c:pt>
                <c:pt idx="5">
                  <c:v>14.51</c:v>
                </c:pt>
                <c:pt idx="6">
                  <c:v>10.27</c:v>
                </c:pt>
                <c:pt idx="7">
                  <c:v>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E7-41FA-AB4C-688530F66154}"/>
            </c:ext>
          </c:extLst>
        </c:ser>
        <c:ser>
          <c:idx val="3"/>
          <c:order val="3"/>
          <c:tx>
            <c:strRef>
              <c:f>'Business environment'!$A$224</c:f>
              <c:strCache>
                <c:ptCount val="1"/>
                <c:pt idx="0">
                  <c:v>No bank loans are available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environment'!$B$220:$I$220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environment'!$B$224:$I$224</c:f>
              <c:numCache>
                <c:formatCode>0.0</c:formatCode>
                <c:ptCount val="8"/>
                <c:pt idx="0">
                  <c:v>7.04</c:v>
                </c:pt>
                <c:pt idx="1">
                  <c:v>10.24</c:v>
                </c:pt>
                <c:pt idx="2">
                  <c:v>25.01</c:v>
                </c:pt>
                <c:pt idx="3">
                  <c:v>9.58</c:v>
                </c:pt>
                <c:pt idx="4">
                  <c:v>8.94</c:v>
                </c:pt>
                <c:pt idx="5">
                  <c:v>16.239999999999998</c:v>
                </c:pt>
                <c:pt idx="6">
                  <c:v>12.75</c:v>
                </c:pt>
                <c:pt idx="7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E7-41FA-AB4C-688530F66154}"/>
            </c:ext>
          </c:extLst>
        </c:ser>
        <c:ser>
          <c:idx val="4"/>
          <c:order val="4"/>
          <c:tx>
            <c:strRef>
              <c:f>'Business environment'!$A$225</c:f>
              <c:strCache>
                <c:ptCount val="1"/>
                <c:pt idx="0">
                  <c:v>Do not need this financing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environment'!$B$220:$I$220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environment'!$B$225:$I$225</c:f>
              <c:numCache>
                <c:formatCode>0.0</c:formatCode>
                <c:ptCount val="8"/>
                <c:pt idx="0">
                  <c:v>11.81</c:v>
                </c:pt>
                <c:pt idx="1">
                  <c:v>13.26</c:v>
                </c:pt>
                <c:pt idx="2">
                  <c:v>13.29</c:v>
                </c:pt>
                <c:pt idx="3">
                  <c:v>10.69</c:v>
                </c:pt>
                <c:pt idx="4">
                  <c:v>11</c:v>
                </c:pt>
                <c:pt idx="5">
                  <c:v>13.49</c:v>
                </c:pt>
                <c:pt idx="6">
                  <c:v>12.97</c:v>
                </c:pt>
                <c:pt idx="7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E7-41FA-AB4C-688530F66154}"/>
            </c:ext>
          </c:extLst>
        </c:ser>
        <c:ser>
          <c:idx val="5"/>
          <c:order val="5"/>
          <c:tx>
            <c:strRef>
              <c:f>'Business environment'!$A$226</c:f>
              <c:strCache>
                <c:ptCount val="1"/>
                <c:pt idx="0">
                  <c:v>Too much paperwork involved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environment'!$B$220:$I$220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environment'!$B$226:$I$226</c:f>
              <c:numCache>
                <c:formatCode>0.0</c:formatCode>
                <c:ptCount val="8"/>
                <c:pt idx="0">
                  <c:v>11.11</c:v>
                </c:pt>
                <c:pt idx="1">
                  <c:v>12.56</c:v>
                </c:pt>
                <c:pt idx="2">
                  <c:v>19.760000000000002</c:v>
                </c:pt>
                <c:pt idx="3">
                  <c:v>16.88</c:v>
                </c:pt>
                <c:pt idx="4">
                  <c:v>11.46</c:v>
                </c:pt>
                <c:pt idx="5">
                  <c:v>8.1300000000000008</c:v>
                </c:pt>
                <c:pt idx="6">
                  <c:v>9.2799999999999994</c:v>
                </c:pt>
                <c:pt idx="7">
                  <c:v>10.83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E7-41FA-AB4C-688530F66154}"/>
            </c:ext>
          </c:extLst>
        </c:ser>
        <c:ser>
          <c:idx val="6"/>
          <c:order val="6"/>
          <c:tx>
            <c:strRef>
              <c:f>'Business environment'!$A$227</c:f>
              <c:strCache>
                <c:ptCount val="1"/>
                <c:pt idx="0">
                  <c:v>Did not apply because of sufficient internal funds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environment'!$B$220:$I$220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environment'!$B$227:$I$227</c:f>
              <c:numCache>
                <c:formatCode>0.0</c:formatCode>
                <c:ptCount val="8"/>
                <c:pt idx="0">
                  <c:v>12.7</c:v>
                </c:pt>
                <c:pt idx="1">
                  <c:v>13.31</c:v>
                </c:pt>
                <c:pt idx="2">
                  <c:v>12.77</c:v>
                </c:pt>
                <c:pt idx="3">
                  <c:v>11.34</c:v>
                </c:pt>
                <c:pt idx="4">
                  <c:v>11.43</c:v>
                </c:pt>
                <c:pt idx="5">
                  <c:v>13.63</c:v>
                </c:pt>
                <c:pt idx="6">
                  <c:v>12.18</c:v>
                </c:pt>
                <c:pt idx="7">
                  <c:v>12.64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E7-41FA-AB4C-688530F66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513816"/>
        <c:axId val="453515776"/>
      </c:radarChart>
      <c:catAx>
        <c:axId val="453513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515776"/>
        <c:crosses val="autoZero"/>
        <c:auto val="1"/>
        <c:lblAlgn val="ctr"/>
        <c:lblOffset val="100"/>
        <c:noMultiLvlLbl val="0"/>
      </c:catAx>
      <c:valAx>
        <c:axId val="453515776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513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19032848166704"/>
          <c:y val="6.1301209631404799E-2"/>
          <c:w val="0.19868845939712099"/>
          <c:h val="0.837868309939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5ffc4a9-9f79-4577-a448-bfba50f12de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environment'!$B$237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environment'!$A$238:$A$241</c:f>
              <c:strCache>
                <c:ptCount val="4"/>
                <c:pt idx="0">
                  <c:v>Short and medium term bank loan</c:v>
                </c:pt>
                <c:pt idx="1">
                  <c:v>Long term bank loan</c:v>
                </c:pt>
                <c:pt idx="2">
                  <c:v>Credit line or card or overdraft</c:v>
                </c:pt>
                <c:pt idx="3">
                  <c:v>Trade credit</c:v>
                </c:pt>
              </c:strCache>
            </c:strRef>
          </c:cat>
          <c:val>
            <c:numRef>
              <c:f>'Business environment'!$B$238:$B$241</c:f>
              <c:numCache>
                <c:formatCode>0.0</c:formatCode>
                <c:ptCount val="4"/>
                <c:pt idx="0">
                  <c:v>84</c:v>
                </c:pt>
                <c:pt idx="1">
                  <c:v>11.87</c:v>
                </c:pt>
                <c:pt idx="2">
                  <c:v>2.4700000000000002</c:v>
                </c:pt>
                <c:pt idx="3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1-43F0-80E4-1D4F82176E17}"/>
            </c:ext>
          </c:extLst>
        </c:ser>
        <c:ser>
          <c:idx val="1"/>
          <c:order val="1"/>
          <c:tx>
            <c:strRef>
              <c:f>'Business environment'!$C$237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environment'!$A$238:$A$241</c:f>
              <c:strCache>
                <c:ptCount val="4"/>
                <c:pt idx="0">
                  <c:v>Short and medium term bank loan</c:v>
                </c:pt>
                <c:pt idx="1">
                  <c:v>Long term bank loan</c:v>
                </c:pt>
                <c:pt idx="2">
                  <c:v>Credit line or card or overdraft</c:v>
                </c:pt>
                <c:pt idx="3">
                  <c:v>Trade credit</c:v>
                </c:pt>
              </c:strCache>
            </c:strRef>
          </c:cat>
          <c:val>
            <c:numRef>
              <c:f>'Business environment'!$C$238:$C$241</c:f>
              <c:numCache>
                <c:formatCode>0.0</c:formatCode>
                <c:ptCount val="4"/>
                <c:pt idx="0">
                  <c:v>99.6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1-43F0-80E4-1D4F82176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005120"/>
        <c:axId val="598003552"/>
      </c:barChart>
      <c:catAx>
        <c:axId val="5980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003552"/>
        <c:crosses val="autoZero"/>
        <c:auto val="1"/>
        <c:lblAlgn val="ctr"/>
        <c:lblOffset val="100"/>
        <c:noMultiLvlLbl val="0"/>
      </c:catAx>
      <c:valAx>
        <c:axId val="598003552"/>
        <c:scaling>
          <c:orientation val="minMax"/>
          <c:max val="100"/>
        </c:scaling>
        <c:delete val="1"/>
        <c:axPos val="l"/>
        <c:numFmt formatCode="0.0" sourceLinked="1"/>
        <c:majorTickMark val="none"/>
        <c:minorTickMark val="none"/>
        <c:tickLblPos val="nextTo"/>
        <c:crossAx val="59800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aa7fe8a-e74d-44c6-a19d-d98af022349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environment'!$C$266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environment'!$A$267:$B$273</c:f>
              <c:multiLvlStrCache>
                <c:ptCount val="7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</c:lvl>
                <c:lvl>
                  <c:pt idx="0">
                    <c:v>Subsector</c:v>
                  </c:pt>
                  <c:pt idx="4">
                    <c:v>Size</c:v>
                  </c:pt>
                </c:lvl>
              </c:multiLvlStrCache>
            </c:multiLvlStrRef>
          </c:cat>
          <c:val>
            <c:numRef>
              <c:f>'Business environment'!$C$267:$C$273</c:f>
              <c:numCache>
                <c:formatCode>0.0</c:formatCode>
                <c:ptCount val="7"/>
                <c:pt idx="0">
                  <c:v>30.77</c:v>
                </c:pt>
                <c:pt idx="1">
                  <c:v>62.57</c:v>
                </c:pt>
                <c:pt idx="2">
                  <c:v>40</c:v>
                </c:pt>
                <c:pt idx="4">
                  <c:v>2.91</c:v>
                </c:pt>
                <c:pt idx="5">
                  <c:v>4.24</c:v>
                </c:pt>
                <c:pt idx="6">
                  <c:v>11.32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5-45D0-9209-0426B418A27C}"/>
            </c:ext>
          </c:extLst>
        </c:ser>
        <c:ser>
          <c:idx val="1"/>
          <c:order val="1"/>
          <c:tx>
            <c:strRef>
              <c:f>'Business environment'!$D$266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environment'!$A$267:$B$273</c:f>
              <c:multiLvlStrCache>
                <c:ptCount val="7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</c:lvl>
                <c:lvl>
                  <c:pt idx="0">
                    <c:v>Subsector</c:v>
                  </c:pt>
                  <c:pt idx="4">
                    <c:v>Size</c:v>
                  </c:pt>
                </c:lvl>
              </c:multiLvlStrCache>
            </c:multiLvlStrRef>
          </c:cat>
          <c:val>
            <c:numRef>
              <c:f>'Business environment'!$D$267:$D$273</c:f>
              <c:numCache>
                <c:formatCode>#,##0.0</c:formatCode>
                <c:ptCount val="7"/>
                <c:pt idx="1">
                  <c:v>29.36</c:v>
                </c:pt>
                <c:pt idx="3">
                  <c:v>2.19</c:v>
                </c:pt>
                <c:pt idx="4">
                  <c:v>3.46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5-45D0-9209-0426B418A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171936"/>
        <c:axId val="556170760"/>
      </c:barChart>
      <c:catAx>
        <c:axId val="5561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170760"/>
        <c:crosses val="autoZero"/>
        <c:auto val="1"/>
        <c:lblAlgn val="ctr"/>
        <c:lblOffset val="100"/>
        <c:noMultiLvlLbl val="0"/>
      </c:catAx>
      <c:valAx>
        <c:axId val="5561707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1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dfa7b71-bd84-4052-9196-2cef8abbbad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environment'!$B$280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environment'!$A$281:$A$290</c:f>
              <c:strCache>
                <c:ptCount val="10"/>
                <c:pt idx="0">
                  <c:v>Lack of skilled workers</c:v>
                </c:pt>
                <c:pt idx="1">
                  <c:v>Unreliable supply of power</c:v>
                </c:pt>
                <c:pt idx="2">
                  <c:v>Old equipment</c:v>
                </c:pt>
                <c:pt idx="3">
                  <c:v>Other reasons</c:v>
                </c:pt>
                <c:pt idx="4">
                  <c:v>Bottleneck in the produciton line</c:v>
                </c:pt>
                <c:pt idx="5">
                  <c:v>Lack of working capital</c:v>
                </c:pt>
                <c:pt idx="6">
                  <c:v>Labor market regulations</c:v>
                </c:pt>
                <c:pt idx="7">
                  <c:v>Lack of necessary specilaized technology/machinery &amp; spare parts</c:v>
                </c:pt>
                <c:pt idx="8">
                  <c:v>Unreliable supply of inputs</c:v>
                </c:pt>
                <c:pt idx="9">
                  <c:v>Low Demand</c:v>
                </c:pt>
              </c:strCache>
            </c:strRef>
          </c:cat>
          <c:val>
            <c:numRef>
              <c:f>'Business environment'!$B$281:$B$290</c:f>
              <c:numCache>
                <c:formatCode>0.0</c:formatCode>
                <c:ptCount val="10"/>
                <c:pt idx="0">
                  <c:v>11.11</c:v>
                </c:pt>
                <c:pt idx="1">
                  <c:v>8.14</c:v>
                </c:pt>
                <c:pt idx="2">
                  <c:v>6.67</c:v>
                </c:pt>
                <c:pt idx="3">
                  <c:v>11.86</c:v>
                </c:pt>
                <c:pt idx="4">
                  <c:v>9.15</c:v>
                </c:pt>
                <c:pt idx="5">
                  <c:v>13.34</c:v>
                </c:pt>
                <c:pt idx="6">
                  <c:v>8.89</c:v>
                </c:pt>
                <c:pt idx="7">
                  <c:v>11.39</c:v>
                </c:pt>
                <c:pt idx="8">
                  <c:v>37.82</c:v>
                </c:pt>
                <c:pt idx="9">
                  <c:v>54.27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D-47D0-AC60-1B44952D1F72}"/>
            </c:ext>
          </c:extLst>
        </c:ser>
        <c:ser>
          <c:idx val="1"/>
          <c:order val="1"/>
          <c:tx>
            <c:strRef>
              <c:f>'Business environment'!$C$280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environment'!$A$281:$A$290</c:f>
              <c:strCache>
                <c:ptCount val="10"/>
                <c:pt idx="0">
                  <c:v>Lack of skilled workers</c:v>
                </c:pt>
                <c:pt idx="1">
                  <c:v>Unreliable supply of power</c:v>
                </c:pt>
                <c:pt idx="2">
                  <c:v>Old equipment</c:v>
                </c:pt>
                <c:pt idx="3">
                  <c:v>Other reasons</c:v>
                </c:pt>
                <c:pt idx="4">
                  <c:v>Bottleneck in the produciton line</c:v>
                </c:pt>
                <c:pt idx="5">
                  <c:v>Lack of working capital</c:v>
                </c:pt>
                <c:pt idx="6">
                  <c:v>Labor market regulations</c:v>
                </c:pt>
                <c:pt idx="7">
                  <c:v>Lack of necessary specilaized technology/machinery &amp; spare parts</c:v>
                </c:pt>
                <c:pt idx="8">
                  <c:v>Unreliable supply of inputs</c:v>
                </c:pt>
                <c:pt idx="9">
                  <c:v>Low Demand</c:v>
                </c:pt>
              </c:strCache>
            </c:strRef>
          </c:cat>
          <c:val>
            <c:numRef>
              <c:f>'Business environment'!$C$281:$C$290</c:f>
              <c:numCache>
                <c:formatCode>0.0</c:formatCode>
                <c:ptCount val="10"/>
                <c:pt idx="0">
                  <c:v>12.35</c:v>
                </c:pt>
                <c:pt idx="1">
                  <c:v>2.66</c:v>
                </c:pt>
                <c:pt idx="2">
                  <c:v>28.76</c:v>
                </c:pt>
                <c:pt idx="3">
                  <c:v>2.66</c:v>
                </c:pt>
                <c:pt idx="4">
                  <c:v>2.66</c:v>
                </c:pt>
                <c:pt idx="5">
                  <c:v>46.43</c:v>
                </c:pt>
                <c:pt idx="6">
                  <c:v>7.03</c:v>
                </c:pt>
                <c:pt idx="7">
                  <c:v>20.79</c:v>
                </c:pt>
                <c:pt idx="8">
                  <c:v>15.27</c:v>
                </c:pt>
                <c:pt idx="9">
                  <c:v>79.48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D-47D0-AC60-1B44952D1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0122112"/>
        <c:axId val="550128384"/>
      </c:barChart>
      <c:catAx>
        <c:axId val="55012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8384"/>
        <c:crosses val="autoZero"/>
        <c:auto val="1"/>
        <c:lblAlgn val="ctr"/>
        <c:lblOffset val="100"/>
        <c:noMultiLvlLbl val="0"/>
      </c:catAx>
      <c:valAx>
        <c:axId val="55012838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89de23-ca3e-44cb-8a67-1aa1496f548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environment'!$C$297</c:f>
              <c:strCache>
                <c:ptCount val="1"/>
                <c:pt idx="0">
                  <c:v>Low Demand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environment'!$C$298:$C$302</c:f>
              <c:numCache>
                <c:formatCode>0.0</c:formatCode>
                <c:ptCount val="5"/>
                <c:pt idx="0">
                  <c:v>44</c:v>
                </c:pt>
                <c:pt idx="1">
                  <c:v>27.4</c:v>
                </c:pt>
                <c:pt idx="2">
                  <c:v>28.7</c:v>
                </c:pt>
                <c:pt idx="3">
                  <c:v>86.6</c:v>
                </c:pt>
                <c:pt idx="4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2-49F6-BE59-CD9B80C3D079}"/>
            </c:ext>
          </c:extLst>
        </c:ser>
        <c:ser>
          <c:idx val="1"/>
          <c:order val="1"/>
          <c:tx>
            <c:strRef>
              <c:f>'Business environment'!$D$297</c:f>
              <c:strCache>
                <c:ptCount val="1"/>
                <c:pt idx="0">
                  <c:v>Unreliable supply of power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environment'!$D$298:$D$302</c:f>
              <c:numCache>
                <c:formatCode>0.0</c:formatCode>
                <c:ptCount val="5"/>
                <c:pt idx="0">
                  <c:v>27.3</c:v>
                </c:pt>
                <c:pt idx="1">
                  <c:v>27.3</c:v>
                </c:pt>
                <c:pt idx="2">
                  <c:v>45.4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2-49F6-BE59-CD9B80C3D079}"/>
            </c:ext>
          </c:extLst>
        </c:ser>
        <c:ser>
          <c:idx val="2"/>
          <c:order val="2"/>
          <c:tx>
            <c:strRef>
              <c:f>'Business environment'!$E$297</c:f>
              <c:strCache>
                <c:ptCount val="1"/>
                <c:pt idx="0">
                  <c:v>Unreliable supply of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environment'!$E$298:$E$302</c:f>
              <c:numCache>
                <c:formatCode>0.0</c:formatCode>
                <c:ptCount val="5"/>
                <c:pt idx="0">
                  <c:v>29.5</c:v>
                </c:pt>
                <c:pt idx="1">
                  <c:v>17.600000000000001</c:v>
                </c:pt>
                <c:pt idx="2">
                  <c:v>52.9</c:v>
                </c:pt>
                <c:pt idx="3">
                  <c:v>82.6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62-49F6-BE59-CD9B80C3D079}"/>
            </c:ext>
          </c:extLst>
        </c:ser>
        <c:ser>
          <c:idx val="3"/>
          <c:order val="3"/>
          <c:tx>
            <c:strRef>
              <c:f>'Business environment'!$F$297</c:f>
              <c:strCache>
                <c:ptCount val="1"/>
                <c:pt idx="0">
                  <c:v>Lack of skilled workers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environment'!$F$298:$F$302</c:f>
              <c:numCache>
                <c:formatCode>0.0</c:formatCode>
                <c:ptCount val="5"/>
                <c:pt idx="0">
                  <c:v>13.3</c:v>
                </c:pt>
                <c:pt idx="1">
                  <c:v>33.299999999999997</c:v>
                </c:pt>
                <c:pt idx="2">
                  <c:v>53.4</c:v>
                </c:pt>
                <c:pt idx="3">
                  <c:v>78.5</c:v>
                </c:pt>
                <c:pt idx="4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62-49F6-BE59-CD9B80C3D079}"/>
            </c:ext>
          </c:extLst>
        </c:ser>
        <c:ser>
          <c:idx val="4"/>
          <c:order val="4"/>
          <c:tx>
            <c:strRef>
              <c:f>'Business environment'!$G$297</c:f>
              <c:strCache>
                <c:ptCount val="1"/>
                <c:pt idx="0">
                  <c:v>Bottleneck in the production 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environment'!$G$298:$G$302</c:f>
              <c:numCache>
                <c:formatCode>0.0</c:formatCode>
                <c:ptCount val="5"/>
                <c:pt idx="0">
                  <c:v>16.2</c:v>
                </c:pt>
                <c:pt idx="1">
                  <c:v>40.5</c:v>
                </c:pt>
                <c:pt idx="2">
                  <c:v>43.3</c:v>
                </c:pt>
                <c:pt idx="3">
                  <c:v>100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62-49F6-BE59-CD9B80C3D079}"/>
            </c:ext>
          </c:extLst>
        </c:ser>
        <c:ser>
          <c:idx val="5"/>
          <c:order val="5"/>
          <c:tx>
            <c:strRef>
              <c:f>'Business environment'!$H$297</c:f>
              <c:strCache>
                <c:ptCount val="1"/>
                <c:pt idx="0">
                  <c:v>Lack of working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environment'!$H$298:$H$302</c:f>
              <c:numCache>
                <c:formatCode>0.0</c:formatCode>
                <c:ptCount val="5"/>
                <c:pt idx="0">
                  <c:v>38.9</c:v>
                </c:pt>
                <c:pt idx="1">
                  <c:v>27.8</c:v>
                </c:pt>
                <c:pt idx="2">
                  <c:v>33.299999999999997</c:v>
                </c:pt>
                <c:pt idx="3">
                  <c:v>94.3</c:v>
                </c:pt>
                <c:pt idx="4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62-49F6-BE59-CD9B80C3D079}"/>
            </c:ext>
          </c:extLst>
        </c:ser>
        <c:ser>
          <c:idx val="6"/>
          <c:order val="6"/>
          <c:tx>
            <c:strRef>
              <c:f>'Business environment'!$I$297</c:f>
              <c:strCache>
                <c:ptCount val="1"/>
                <c:pt idx="0">
                  <c:v>Labor market regulations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environment'!$I$298:$I$302</c:f>
              <c:numCache>
                <c:formatCode>0.0</c:formatCode>
                <c:ptCount val="5"/>
                <c:pt idx="0">
                  <c:v>8.3000000000000007</c:v>
                </c:pt>
                <c:pt idx="1">
                  <c:v>33.4</c:v>
                </c:pt>
                <c:pt idx="2">
                  <c:v>58.3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62-49F6-BE59-CD9B80C3D079}"/>
            </c:ext>
          </c:extLst>
        </c:ser>
        <c:ser>
          <c:idx val="7"/>
          <c:order val="7"/>
          <c:tx>
            <c:strRef>
              <c:f>'Business environment'!$J$297</c:f>
              <c:strCache>
                <c:ptCount val="1"/>
                <c:pt idx="0">
                  <c:v>Lack of necessary specilaized technology/machinery &amp; spare parts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environment'!$J$298:$J$302</c:f>
              <c:numCache>
                <c:formatCode>0.0</c:formatCode>
                <c:ptCount val="5"/>
                <c:pt idx="0">
                  <c:v>6.5</c:v>
                </c:pt>
                <c:pt idx="1">
                  <c:v>39</c:v>
                </c:pt>
                <c:pt idx="2">
                  <c:v>54.5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62-49F6-BE59-CD9B80C3D079}"/>
            </c:ext>
          </c:extLst>
        </c:ser>
        <c:ser>
          <c:idx val="8"/>
          <c:order val="8"/>
          <c:tx>
            <c:strRef>
              <c:f>'Business environment'!$K$297</c:f>
              <c:strCache>
                <c:ptCount val="1"/>
                <c:pt idx="0">
                  <c:v>Old equipment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environment'!$K$298:$K$302</c:f>
              <c:numCache>
                <c:formatCode>0.0</c:formatCode>
                <c:ptCount val="5"/>
                <c:pt idx="0">
                  <c:v>22.2</c:v>
                </c:pt>
                <c:pt idx="1">
                  <c:v>44.4</c:v>
                </c:pt>
                <c:pt idx="2">
                  <c:v>33.299999999999997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62-49F6-BE59-CD9B80C3D079}"/>
            </c:ext>
          </c:extLst>
        </c:ser>
        <c:ser>
          <c:idx val="9"/>
          <c:order val="9"/>
          <c:tx>
            <c:strRef>
              <c:f>'Business environment'!$L$297</c:f>
              <c:strCache>
                <c:ptCount val="1"/>
                <c:pt idx="0">
                  <c:v>Other reasons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environment'!$A$298:$B$302</c:f>
              <c:multiLvlStrCache>
                <c:ptCount val="5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  <c:pt idx="4">
                    <c:v>Small 4-30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environment'!$L$298:$L$302</c:f>
              <c:numCache>
                <c:formatCode>0.0</c:formatCode>
                <c:ptCount val="5"/>
                <c:pt idx="0">
                  <c:v>6.3</c:v>
                </c:pt>
                <c:pt idx="1">
                  <c:v>43.8</c:v>
                </c:pt>
                <c:pt idx="2">
                  <c:v>50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62-49F6-BE59-CD9B80C3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651448"/>
        <c:axId val="454651840"/>
      </c:barChart>
      <c:catAx>
        <c:axId val="45465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651840"/>
        <c:crosses val="autoZero"/>
        <c:auto val="1"/>
        <c:lblAlgn val="ctr"/>
        <c:lblOffset val="100"/>
        <c:noMultiLvlLbl val="0"/>
      </c:catAx>
      <c:valAx>
        <c:axId val="4546518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65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4595597620102"/>
          <c:y val="0.30169819812985799"/>
          <c:w val="0.31099776804707402"/>
          <c:h val="0.67277572962339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b03c338-1c52-4312-b11a-ae33cc8ea68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activities'!$B$35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activities'!$A$36:$A$39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activities'!$B$36:$B$39</c:f>
              <c:numCache>
                <c:formatCode>#,##0</c:formatCode>
                <c:ptCount val="4"/>
                <c:pt idx="0">
                  <c:v>224434</c:v>
                </c:pt>
                <c:pt idx="1">
                  <c:v>16891.7</c:v>
                </c:pt>
                <c:pt idx="2">
                  <c:v>28.2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7-4E0D-A36B-38361B0A3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671808"/>
        <c:axId val="368669848"/>
      </c:barChart>
      <c:lineChart>
        <c:grouping val="standard"/>
        <c:varyColors val="0"/>
        <c:ser>
          <c:idx val="1"/>
          <c:order val="1"/>
          <c:tx>
            <c:strRef>
              <c:f>'Business activities'!$C$35</c:f>
              <c:strCache>
                <c:ptCount val="1"/>
                <c:pt idx="0">
                  <c:v>Formal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activities'!$A$36:$A$39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activities'!$C$36:$C$39</c:f>
              <c:numCache>
                <c:formatCode>#,##0</c:formatCode>
                <c:ptCount val="4"/>
                <c:pt idx="0">
                  <c:v>4125.1000000000004</c:v>
                </c:pt>
                <c:pt idx="1">
                  <c:v>17663.8</c:v>
                </c:pt>
                <c:pt idx="2">
                  <c:v>9415.4</c:v>
                </c:pt>
                <c:pt idx="3">
                  <c:v>5501.7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7-4E0D-A36B-38361B0A3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72200"/>
        <c:axId val="368670240"/>
      </c:lineChart>
      <c:catAx>
        <c:axId val="3686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69848"/>
        <c:crosses val="autoZero"/>
        <c:auto val="1"/>
        <c:lblAlgn val="ctr"/>
        <c:lblOffset val="100"/>
        <c:noMultiLvlLbl val="0"/>
      </c:catAx>
      <c:valAx>
        <c:axId val="36866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71808"/>
        <c:crosses val="autoZero"/>
        <c:crossBetween val="between"/>
      </c:valAx>
      <c:catAx>
        <c:axId val="368672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670240"/>
        <c:crosses val="autoZero"/>
        <c:auto val="1"/>
        <c:lblAlgn val="ctr"/>
        <c:lblOffset val="100"/>
        <c:noMultiLvlLbl val="0"/>
      </c:catAx>
      <c:valAx>
        <c:axId val="3686702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7220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128fa7a-c0bd-419a-8ac3-c107cc01b77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environment'!$C$324</c:f>
              <c:strCache>
                <c:ptCount val="1"/>
                <c:pt idx="0">
                  <c:v>Low Demand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environment'!$C$325:$C$328</c:f>
              <c:numCache>
                <c:formatCode>_(* #,##0.0_);_(* \(#,##0.0\);_(* "-"_);_(@_)</c:formatCode>
                <c:ptCount val="4"/>
                <c:pt idx="0">
                  <c:v>9.1</c:v>
                </c:pt>
                <c:pt idx="1">
                  <c:v>27.1</c:v>
                </c:pt>
                <c:pt idx="2">
                  <c:v>50</c:v>
                </c:pt>
                <c:pt idx="3" formatCode="General">
                  <c:v>39.4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7-47C1-BA5F-C93C7E24E916}"/>
            </c:ext>
          </c:extLst>
        </c:ser>
        <c:ser>
          <c:idx val="1"/>
          <c:order val="1"/>
          <c:tx>
            <c:strRef>
              <c:f>'Business environment'!$D$324</c:f>
              <c:strCache>
                <c:ptCount val="1"/>
                <c:pt idx="0">
                  <c:v>Unreliable supply of power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environment'!$D$325:$D$328</c:f>
              <c:numCache>
                <c:formatCode>_(* #,##0.0_);_(* \(#,##0.0\);_(* "-"_);_(@_)</c:formatCode>
                <c:ptCount val="4"/>
                <c:pt idx="0">
                  <c:v>27.3</c:v>
                </c:pt>
                <c:pt idx="1">
                  <c:v>4</c:v>
                </c:pt>
                <c:pt idx="2">
                  <c:v>0</c:v>
                </c:pt>
                <c:pt idx="3" formatCode="General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7-47C1-BA5F-C93C7E24E916}"/>
            </c:ext>
          </c:extLst>
        </c:ser>
        <c:ser>
          <c:idx val="2"/>
          <c:order val="2"/>
          <c:tx>
            <c:strRef>
              <c:f>'Business environment'!$E$324</c:f>
              <c:strCache>
                <c:ptCount val="1"/>
                <c:pt idx="0">
                  <c:v>Unreliable supply of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environment'!$E$325:$E$328</c:f>
              <c:numCache>
                <c:formatCode>_(* #,##0.0_);_(* \(#,##0.0\);_(* "-"_);_(@_)</c:formatCode>
                <c:ptCount val="4"/>
                <c:pt idx="0">
                  <c:v>18.2</c:v>
                </c:pt>
                <c:pt idx="1">
                  <c:v>22.6</c:v>
                </c:pt>
                <c:pt idx="2">
                  <c:v>0</c:v>
                </c:pt>
                <c:pt idx="3" formatCode="General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A7-47C1-BA5F-C93C7E24E916}"/>
            </c:ext>
          </c:extLst>
        </c:ser>
        <c:ser>
          <c:idx val="3"/>
          <c:order val="3"/>
          <c:tx>
            <c:strRef>
              <c:f>'Business environment'!$F$324</c:f>
              <c:strCache>
                <c:ptCount val="1"/>
                <c:pt idx="0">
                  <c:v>Lack of skilled workers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environment'!$F$325:$F$328</c:f>
              <c:numCache>
                <c:formatCode>_(* #,##0.0_);_(* \(#,##0.0\);_(* "-"_);_(@_)</c:formatCode>
                <c:ptCount val="4"/>
                <c:pt idx="0">
                  <c:v>9.1</c:v>
                </c:pt>
                <c:pt idx="1">
                  <c:v>7</c:v>
                </c:pt>
                <c:pt idx="2">
                  <c:v>0</c:v>
                </c:pt>
                <c:pt idx="3" formatCode="General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A7-47C1-BA5F-C93C7E24E916}"/>
            </c:ext>
          </c:extLst>
        </c:ser>
        <c:ser>
          <c:idx val="4"/>
          <c:order val="4"/>
          <c:tx>
            <c:strRef>
              <c:f>'Business environment'!$G$324</c:f>
              <c:strCache>
                <c:ptCount val="1"/>
                <c:pt idx="0">
                  <c:v>Bottleneck in the production 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environment'!$G$325:$G$328</c:f>
              <c:numCache>
                <c:formatCode>_(* #,##0.0_);_(* \(#,##0.0\);_(* "-"_);_(@_)</c:formatCode>
                <c:ptCount val="4"/>
                <c:pt idx="0">
                  <c:v>9.1</c:v>
                </c:pt>
                <c:pt idx="1">
                  <c:v>5.5</c:v>
                </c:pt>
                <c:pt idx="2">
                  <c:v>0</c:v>
                </c:pt>
                <c:pt idx="3" formatCode="General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A7-47C1-BA5F-C93C7E24E916}"/>
            </c:ext>
          </c:extLst>
        </c:ser>
        <c:ser>
          <c:idx val="5"/>
          <c:order val="5"/>
          <c:tx>
            <c:strRef>
              <c:f>'Business environment'!$H$324</c:f>
              <c:strCache>
                <c:ptCount val="1"/>
                <c:pt idx="0">
                  <c:v>Lack of working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environment'!$H$325:$H$328</c:f>
              <c:numCache>
                <c:formatCode>_(* #,##0.0_);_(* \(#,##0.0\);_(* "-"_);_(@_)</c:formatCode>
                <c:ptCount val="4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 formatCode="General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A7-47C1-BA5F-C93C7E24E916}"/>
            </c:ext>
          </c:extLst>
        </c:ser>
        <c:ser>
          <c:idx val="6"/>
          <c:order val="6"/>
          <c:tx>
            <c:strRef>
              <c:f>'Business environment'!$I$324</c:f>
              <c:strCache>
                <c:ptCount val="1"/>
                <c:pt idx="0">
                  <c:v>Labor market regulations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environment'!$I$325:$I$328</c:f>
              <c:numCache>
                <c:formatCode>_(* #,##0.0_);_(* \(#,##0.0\);_(* "-"_);_(@_)</c:formatCode>
                <c:ptCount val="4"/>
                <c:pt idx="0">
                  <c:v>9.1</c:v>
                </c:pt>
                <c:pt idx="1">
                  <c:v>5.5</c:v>
                </c:pt>
                <c:pt idx="2">
                  <c:v>0</c:v>
                </c:pt>
                <c:pt idx="3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A7-47C1-BA5F-C93C7E24E916}"/>
            </c:ext>
          </c:extLst>
        </c:ser>
        <c:ser>
          <c:idx val="7"/>
          <c:order val="7"/>
          <c:tx>
            <c:strRef>
              <c:f>'Business environment'!$J$324</c:f>
              <c:strCache>
                <c:ptCount val="1"/>
                <c:pt idx="0">
                  <c:v>Lack of necessary specilaized technology/machinery &amp; spare parts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environment'!$J$325:$J$328</c:f>
              <c:numCache>
                <c:formatCode>_(* #,##0.0_);_(* \(#,##0.0\);_(* "-"_);_(@_)</c:formatCode>
                <c:ptCount val="4"/>
                <c:pt idx="0">
                  <c:v>18.2</c:v>
                </c:pt>
                <c:pt idx="1">
                  <c:v>6.5</c:v>
                </c:pt>
                <c:pt idx="2">
                  <c:v>50</c:v>
                </c:pt>
                <c:pt idx="3" formatCode="General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A7-47C1-BA5F-C93C7E24E916}"/>
            </c:ext>
          </c:extLst>
        </c:ser>
        <c:ser>
          <c:idx val="8"/>
          <c:order val="8"/>
          <c:tx>
            <c:strRef>
              <c:f>'Business environment'!$K$324</c:f>
              <c:strCache>
                <c:ptCount val="1"/>
                <c:pt idx="0">
                  <c:v>Old equipment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environment'!$K$325:$K$328</c:f>
              <c:numCache>
                <c:formatCode>_(* #,##0.0_);_(* \(#,##0.0\);_(* "-"_);_(@_)</c:formatCode>
                <c:ptCount val="4"/>
                <c:pt idx="0">
                  <c:v>0</c:v>
                </c:pt>
                <c:pt idx="1">
                  <c:v>4.5</c:v>
                </c:pt>
                <c:pt idx="2">
                  <c:v>0</c:v>
                </c:pt>
                <c:pt idx="3" formatCode="General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A7-47C1-BA5F-C93C7E24E916}"/>
            </c:ext>
          </c:extLst>
        </c:ser>
        <c:ser>
          <c:idx val="9"/>
          <c:order val="9"/>
          <c:tx>
            <c:strRef>
              <c:f>'Business environment'!$L$324</c:f>
              <c:strCache>
                <c:ptCount val="1"/>
                <c:pt idx="0">
                  <c:v>Other reasons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environment'!$A$325:$B$328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environment'!$L$325:$L$328</c:f>
              <c:numCache>
                <c:formatCode>_(* #,##0.0_);_(* \(#,##0.0\);_(* "-"_);_(@_)</c:formatCode>
                <c:ptCount val="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 formatCode="General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A7-47C1-BA5F-C93C7E24E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9048968"/>
        <c:axId val="459049360"/>
      </c:barChart>
      <c:catAx>
        <c:axId val="45904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049360"/>
        <c:crosses val="autoZero"/>
        <c:auto val="1"/>
        <c:lblAlgn val="ctr"/>
        <c:lblOffset val="100"/>
        <c:noMultiLvlLbl val="0"/>
      </c:catAx>
      <c:valAx>
        <c:axId val="459049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04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25014753241499"/>
          <c:y val="4.9989707168956801E-2"/>
          <c:w val="0.26204746281714802"/>
          <c:h val="0.87387679481241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effectLst>
                <a:reflection stA="45000" endPos="0" dist="50800" dir="5400000" sy="-100000" algn="bl" rotWithShape="0"/>
              </a:effectLst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9afdcee-29fb-4762-9862-efdc39f3db9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0771494472282"/>
          <c:y val="2.6868140465386593E-2"/>
          <c:w val="0.88389129483814499"/>
          <c:h val="0.43857976086322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environment'!$C$348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environment'!$A$349:$B$353</c:f>
              <c:multiLvlStrCache>
                <c:ptCount val="5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</c:lvl>
                <c:lvl>
                  <c:pt idx="0">
                    <c:v>Sector</c:v>
                  </c:pt>
                </c:lvl>
              </c:multiLvlStrCache>
            </c:multiLvlStrRef>
          </c:cat>
          <c:val>
            <c:numRef>
              <c:f>'Business environment'!$C$349:$C$353</c:f>
              <c:numCache>
                <c:formatCode>0.0</c:formatCode>
                <c:ptCount val="5"/>
                <c:pt idx="0">
                  <c:v>4.6900000000000004</c:v>
                </c:pt>
                <c:pt idx="1">
                  <c:v>2.4</c:v>
                </c:pt>
                <c:pt idx="2">
                  <c:v>12.48</c:v>
                </c:pt>
                <c:pt idx="3">
                  <c:v>8.8699999999999992</c:v>
                </c:pt>
                <c:pt idx="4">
                  <c:v>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8DC-B430-1393F2AF9AA1}"/>
            </c:ext>
          </c:extLst>
        </c:ser>
        <c:ser>
          <c:idx val="1"/>
          <c:order val="1"/>
          <c:tx>
            <c:strRef>
              <c:f>'Business environment'!$D$348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environment'!$A$349:$B$353</c:f>
              <c:multiLvlStrCache>
                <c:ptCount val="5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</c:lvl>
                <c:lvl>
                  <c:pt idx="0">
                    <c:v>Sector</c:v>
                  </c:pt>
                </c:lvl>
              </c:multiLvlStrCache>
            </c:multiLvlStrRef>
          </c:cat>
          <c:val>
            <c:numRef>
              <c:f>'Business environment'!$D$349:$D$353</c:f>
              <c:numCache>
                <c:formatCode>0.0</c:formatCode>
                <c:ptCount val="5"/>
                <c:pt idx="0">
                  <c:v>4.46</c:v>
                </c:pt>
                <c:pt idx="1">
                  <c:v>10.81</c:v>
                </c:pt>
                <c:pt idx="2">
                  <c:v>0</c:v>
                </c:pt>
                <c:pt idx="3">
                  <c:v>5.56</c:v>
                </c:pt>
                <c:pt idx="4">
                  <c:v>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6-48DC-B430-1393F2AF9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299408"/>
        <c:axId val="37560400"/>
      </c:barChart>
      <c:catAx>
        <c:axId val="59129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60400"/>
        <c:crosses val="autoZero"/>
        <c:auto val="1"/>
        <c:lblAlgn val="ctr"/>
        <c:lblOffset val="100"/>
        <c:noMultiLvlLbl val="0"/>
      </c:catAx>
      <c:valAx>
        <c:axId val="3756040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29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a062db3-ab5e-4f37-81aa-2cb74a342a6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environment'!$B$364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environment'!$A$365:$A$369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environment'!$B$365:$B$369</c:f>
              <c:numCache>
                <c:formatCode>_(* #,##0.0_);_(* \(#,##0.0\);_(* "-"_);_(@_)</c:formatCode>
                <c:ptCount val="5"/>
                <c:pt idx="0">
                  <c:v>496</c:v>
                </c:pt>
                <c:pt idx="1">
                  <c:v>8</c:v>
                </c:pt>
                <c:pt idx="2">
                  <c:v>14</c:v>
                </c:pt>
                <c:pt idx="3">
                  <c:v>17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2-4CD9-983A-3E5C6BCFCDFF}"/>
            </c:ext>
          </c:extLst>
        </c:ser>
        <c:ser>
          <c:idx val="1"/>
          <c:order val="1"/>
          <c:tx>
            <c:strRef>
              <c:f>'Business environment'!$C$364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32695388132000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A2-4CD9-983A-3E5C6BCFCDFF}"/>
                </c:ext>
              </c:extLst>
            </c:dLbl>
            <c:dLbl>
              <c:idx val="2"/>
              <c:layout>
                <c:manualLayout>
                  <c:x val="2.7420738412416998E-3"/>
                  <c:y val="-0.1377990569063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A2-4CD9-983A-3E5C6BCFCDFF}"/>
                </c:ext>
              </c:extLst>
            </c:dLbl>
            <c:dLbl>
              <c:idx val="3"/>
              <c:layout>
                <c:manualLayout>
                  <c:x val="-1.37092896495781E-3"/>
                  <c:y val="-0.127591518425852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31044874794097E-2"/>
                      <c:h val="7.1375008740535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1A2-4CD9-983A-3E5C6BCFCD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environment'!$A$365:$A$369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environment'!$C$365:$C$369</c:f>
              <c:numCache>
                <c:formatCode>0.0</c:formatCode>
                <c:ptCount val="5"/>
                <c:pt idx="0" formatCode="General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(* #,##0.0_);_(* \(#,##0.0\);_(* &quot;-&quot;_);_(@_)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A2-4CD9-983A-3E5C6BCFC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0205887"/>
        <c:axId val="88047023"/>
      </c:barChart>
      <c:catAx>
        <c:axId val="10020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7023"/>
        <c:crosses val="autoZero"/>
        <c:auto val="1"/>
        <c:lblAlgn val="ctr"/>
        <c:lblOffset val="100"/>
        <c:noMultiLvlLbl val="0"/>
      </c:catAx>
      <c:valAx>
        <c:axId val="88047023"/>
        <c:scaling>
          <c:orientation val="minMax"/>
          <c:max val="450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bc17dfb-f40a-4f5f-b665-7fa5ccc2d2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environment'!$B$376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268863272456601"/>
                  <c:y val="-8.36722682431899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2B-4C77-8BD0-886276476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environment'!$A$377:$A$380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environment'!$B$377:$B$380</c:f>
              <c:numCache>
                <c:formatCode>_(* #,##0.0_);_(* \(#,##0.0\);_(* "-"_);_(@_)</c:formatCode>
                <c:ptCount val="4"/>
                <c:pt idx="0">
                  <c:v>8.8000000000000007</c:v>
                </c:pt>
                <c:pt idx="1">
                  <c:v>557.79999999999995</c:v>
                </c:pt>
                <c:pt idx="2">
                  <c:v>171.9</c:v>
                </c:pt>
                <c:pt idx="3">
                  <c:v>724.7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B-4C77-8BD0-88627647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8052224"/>
        <c:axId val="421477247"/>
      </c:barChart>
      <c:catAx>
        <c:axId val="11280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477247"/>
        <c:crosses val="autoZero"/>
        <c:auto val="1"/>
        <c:lblAlgn val="ctr"/>
        <c:lblOffset val="100"/>
        <c:noMultiLvlLbl val="0"/>
      </c:catAx>
      <c:valAx>
        <c:axId val="421477247"/>
        <c:scaling>
          <c:orientation val="minMax"/>
          <c:max val="750"/>
          <c:min val="0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833a2ae-2edf-4aa1-ba4d-333067602ff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25371828521404E-2"/>
          <c:y val="4.6296296296296301E-2"/>
          <c:w val="0.890196850393701"/>
          <c:h val="0.735771361913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environment'!$A$413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environment'!$B$412:$E$412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environment'!$B$413:$E$413</c:f>
              <c:numCache>
                <c:formatCode>0.0</c:formatCode>
                <c:ptCount val="4"/>
                <c:pt idx="0">
                  <c:v>86.23</c:v>
                </c:pt>
                <c:pt idx="1">
                  <c:v>95.6</c:v>
                </c:pt>
                <c:pt idx="2">
                  <c:v>98.4</c:v>
                </c:pt>
                <c:pt idx="3">
                  <c:v>97.74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C-4ED0-8887-31A760981350}"/>
            </c:ext>
          </c:extLst>
        </c:ser>
        <c:ser>
          <c:idx val="1"/>
          <c:order val="1"/>
          <c:tx>
            <c:strRef>
              <c:f>'Business environment'!$A$414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environment'!$B$412:$E$412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environment'!$B$414:$E$414</c:f>
              <c:numCache>
                <c:formatCode>0.0</c:formatCode>
                <c:ptCount val="4"/>
                <c:pt idx="0">
                  <c:v>93.29</c:v>
                </c:pt>
                <c:pt idx="1">
                  <c:v>96.86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C-4ED0-8887-31A76098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83775"/>
        <c:axId val="397095807"/>
      </c:barChart>
      <c:catAx>
        <c:axId val="55318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095807"/>
        <c:crosses val="autoZero"/>
        <c:auto val="1"/>
        <c:lblAlgn val="ctr"/>
        <c:lblOffset val="100"/>
        <c:noMultiLvlLbl val="0"/>
      </c:catAx>
      <c:valAx>
        <c:axId val="39709580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83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9688b2b-076b-4e25-af63-29c679caa41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environment'!$A$421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environment'!$B$420:$F$420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environment'!$B$421:$F$421</c:f>
              <c:numCache>
                <c:formatCode>_(* #,##0.0_);_(* \(#,##0.0\);_(* "-"_);_(@_)</c:formatCode>
                <c:ptCount val="5"/>
                <c:pt idx="0">
                  <c:v>97.24</c:v>
                </c:pt>
                <c:pt idx="1">
                  <c:v>96.8</c:v>
                </c:pt>
                <c:pt idx="2">
                  <c:v>98.42</c:v>
                </c:pt>
                <c:pt idx="3">
                  <c:v>96.55</c:v>
                </c:pt>
                <c:pt idx="4">
                  <c:v>94.77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F-4AA9-9041-7CDB744A5212}"/>
            </c:ext>
          </c:extLst>
        </c:ser>
        <c:ser>
          <c:idx val="1"/>
          <c:order val="1"/>
          <c:tx>
            <c:strRef>
              <c:f>'Business environment'!$A$422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environment'!$B$420:$F$420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environment'!$B$422:$F$422</c:f>
              <c:numCache>
                <c:formatCode>0.0</c:formatCode>
                <c:ptCount val="5"/>
                <c:pt idx="0">
                  <c:v>95.86</c:v>
                </c:pt>
                <c:pt idx="1">
                  <c:v>48.65</c:v>
                </c:pt>
                <c:pt idx="2">
                  <c:v>85</c:v>
                </c:pt>
                <c:pt idx="3" formatCode="0">
                  <c:v>100</c:v>
                </c:pt>
                <c:pt idx="4">
                  <c:v>94.14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F-4AA9-9041-7CDB744A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808927"/>
        <c:axId val="397076463"/>
      </c:barChart>
      <c:catAx>
        <c:axId val="49080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076463"/>
        <c:crosses val="autoZero"/>
        <c:auto val="1"/>
        <c:lblAlgn val="ctr"/>
        <c:lblOffset val="100"/>
        <c:noMultiLvlLbl val="0"/>
      </c:catAx>
      <c:valAx>
        <c:axId val="397076463"/>
        <c:scaling>
          <c:orientation val="minMax"/>
          <c:max val="100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0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438efb4-a151-4bfb-b05a-62a9574aa58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environment'!$C$427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environment'!$A$428:$B$437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environment'!$C$428:$C$437</c:f>
              <c:numCache>
                <c:formatCode>0.0</c:formatCode>
                <c:ptCount val="10"/>
                <c:pt idx="0">
                  <c:v>7.98</c:v>
                </c:pt>
                <c:pt idx="1">
                  <c:v>2.5</c:v>
                </c:pt>
                <c:pt idx="2">
                  <c:v>14.56</c:v>
                </c:pt>
                <c:pt idx="3">
                  <c:v>3.25</c:v>
                </c:pt>
                <c:pt idx="4">
                  <c:v>71.709999999999994</c:v>
                </c:pt>
                <c:pt idx="5">
                  <c:v>6.93</c:v>
                </c:pt>
                <c:pt idx="6">
                  <c:v>0.76</c:v>
                </c:pt>
                <c:pt idx="7">
                  <c:v>0.39</c:v>
                </c:pt>
                <c:pt idx="8">
                  <c:v>0.2</c:v>
                </c:pt>
                <c:pt idx="9">
                  <c:v>91.72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A-4D40-A9B3-501E1BF786E4}"/>
            </c:ext>
          </c:extLst>
        </c:ser>
        <c:ser>
          <c:idx val="1"/>
          <c:order val="1"/>
          <c:tx>
            <c:strRef>
              <c:f>'Business environment'!$D$427</c:f>
              <c:strCache>
                <c:ptCount val="1"/>
                <c:pt idx="0">
                  <c:v>Liquid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'Business environment'!$A$428:$B$437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environment'!$D$428:$D$437</c:f>
              <c:numCache>
                <c:formatCode>0.0</c:formatCode>
                <c:ptCount val="10"/>
                <c:pt idx="0">
                  <c:v>8.41</c:v>
                </c:pt>
                <c:pt idx="1">
                  <c:v>1.26</c:v>
                </c:pt>
                <c:pt idx="2">
                  <c:v>29.61</c:v>
                </c:pt>
                <c:pt idx="3">
                  <c:v>7.21</c:v>
                </c:pt>
                <c:pt idx="4">
                  <c:v>53.51</c:v>
                </c:pt>
                <c:pt idx="5">
                  <c:v>8.76</c:v>
                </c:pt>
                <c:pt idx="6">
                  <c:v>0.44</c:v>
                </c:pt>
                <c:pt idx="7">
                  <c:v>0.8</c:v>
                </c:pt>
                <c:pt idx="8">
                  <c:v>0.43</c:v>
                </c:pt>
                <c:pt idx="9">
                  <c:v>89.57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A-4D40-A9B3-501E1BF786E4}"/>
            </c:ext>
          </c:extLst>
        </c:ser>
        <c:ser>
          <c:idx val="2"/>
          <c:order val="2"/>
          <c:tx>
            <c:strRef>
              <c:f>'Business environment'!$E$427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environment'!$A$428:$B$437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environment'!$E$428:$E$437</c:f>
              <c:numCache>
                <c:formatCode>0.0</c:formatCode>
                <c:ptCount val="10"/>
                <c:pt idx="0">
                  <c:v>9.4</c:v>
                </c:pt>
                <c:pt idx="1">
                  <c:v>0.45</c:v>
                </c:pt>
                <c:pt idx="2">
                  <c:v>34.72</c:v>
                </c:pt>
                <c:pt idx="3">
                  <c:v>9.06</c:v>
                </c:pt>
                <c:pt idx="4">
                  <c:v>46.37</c:v>
                </c:pt>
                <c:pt idx="5">
                  <c:v>27.06</c:v>
                </c:pt>
                <c:pt idx="6">
                  <c:v>0</c:v>
                </c:pt>
                <c:pt idx="7">
                  <c:v>9.34</c:v>
                </c:pt>
                <c:pt idx="8">
                  <c:v>2.2200000000000002</c:v>
                </c:pt>
                <c:pt idx="9">
                  <c:v>61.38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A-4D40-A9B3-501E1BF78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90785407"/>
        <c:axId val="397112671"/>
      </c:barChart>
      <c:catAx>
        <c:axId val="49078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112671"/>
        <c:crosses val="autoZero"/>
        <c:auto val="1"/>
        <c:lblAlgn val="ctr"/>
        <c:lblOffset val="100"/>
        <c:noMultiLvlLbl val="0"/>
      </c:catAx>
      <c:valAx>
        <c:axId val="39711267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8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11bd192-06d6-4f63-9cfa-7488a4ef0fa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environment'!$C$445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environment'!$A$446:$B$451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environment'!$C$446:$C$451</c:f>
              <c:numCache>
                <c:formatCode>0.0</c:formatCode>
                <c:ptCount val="6"/>
                <c:pt idx="0">
                  <c:v>10.06</c:v>
                </c:pt>
                <c:pt idx="1">
                  <c:v>48.25</c:v>
                </c:pt>
                <c:pt idx="2">
                  <c:v>26.38</c:v>
                </c:pt>
                <c:pt idx="3">
                  <c:v>15.31</c:v>
                </c:pt>
                <c:pt idx="4">
                  <c:v>92.79</c:v>
                </c:pt>
                <c:pt idx="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3-41AB-A2F4-C42A39F4F1FD}"/>
            </c:ext>
          </c:extLst>
        </c:ser>
        <c:ser>
          <c:idx val="1"/>
          <c:order val="1"/>
          <c:tx>
            <c:strRef>
              <c:f>'Business environment'!$D$445</c:f>
              <c:strCache>
                <c:ptCount val="1"/>
                <c:pt idx="0">
                  <c:v>Liquid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environment'!$A$446:$B$451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environment'!$D$446:$D$451</c:f>
              <c:numCache>
                <c:formatCode>0.0</c:formatCode>
                <c:ptCount val="6"/>
                <c:pt idx="0">
                  <c:v>2.0299999999999998</c:v>
                </c:pt>
                <c:pt idx="1">
                  <c:v>40.630000000000003</c:v>
                </c:pt>
                <c:pt idx="2">
                  <c:v>34.6</c:v>
                </c:pt>
                <c:pt idx="3">
                  <c:v>22.73</c:v>
                </c:pt>
                <c:pt idx="4">
                  <c:v>90.5</c:v>
                </c:pt>
                <c:pt idx="5">
                  <c:v>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63-41AB-A2F4-C42A39F4F1FD}"/>
            </c:ext>
          </c:extLst>
        </c:ser>
        <c:ser>
          <c:idx val="2"/>
          <c:order val="2"/>
          <c:tx>
            <c:strRef>
              <c:f>'Business environment'!$E$445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environment'!$A$446:$B$451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environment'!$E$446:$E$451</c:f>
              <c:numCache>
                <c:formatCode>0.0</c:formatCode>
                <c:ptCount val="6"/>
                <c:pt idx="0">
                  <c:v>0.36</c:v>
                </c:pt>
                <c:pt idx="1">
                  <c:v>24.87</c:v>
                </c:pt>
                <c:pt idx="2">
                  <c:v>49.26</c:v>
                </c:pt>
                <c:pt idx="3">
                  <c:v>25.5</c:v>
                </c:pt>
                <c:pt idx="4">
                  <c:v>56.12</c:v>
                </c:pt>
                <c:pt idx="5">
                  <c:v>43.88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63-41AB-A2F4-C42A39F4F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78975"/>
        <c:axId val="558792799"/>
      </c:barChart>
      <c:catAx>
        <c:axId val="553178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792799"/>
        <c:crosses val="autoZero"/>
        <c:auto val="1"/>
        <c:lblAlgn val="ctr"/>
        <c:lblOffset val="100"/>
        <c:noMultiLvlLbl val="0"/>
      </c:catAx>
      <c:valAx>
        <c:axId val="55879279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78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ac4fe1b-f824-49ba-99af-15fe8d30b36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environment'!$B$457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'Business environment'!$A$458:$A$463</c:f>
              <c:strCache>
                <c:ptCount val="6"/>
                <c:pt idx="0">
                  <c:v>Discharging into river or streams</c:v>
                </c:pt>
                <c:pt idx="1">
                  <c:v>Recycling</c:v>
                </c:pt>
                <c:pt idx="2">
                  <c:v>Sells the waste</c:v>
                </c:pt>
                <c:pt idx="3">
                  <c:v>Dumping in free land</c:v>
                </c:pt>
                <c:pt idx="4">
                  <c:v>Burrying in specified places or burning</c:v>
                </c:pt>
                <c:pt idx="5">
                  <c:v>Pay some one to remove the waste</c:v>
                </c:pt>
              </c:strCache>
            </c:strRef>
          </c:cat>
          <c:val>
            <c:numRef>
              <c:f>'Business environment'!$B$458:$B$463</c:f>
              <c:numCache>
                <c:formatCode>#,##0.0</c:formatCode>
                <c:ptCount val="6"/>
                <c:pt idx="0">
                  <c:v>1.1000000000000001</c:v>
                </c:pt>
                <c:pt idx="1">
                  <c:v>1.69</c:v>
                </c:pt>
                <c:pt idx="2">
                  <c:v>3.61</c:v>
                </c:pt>
                <c:pt idx="3">
                  <c:v>22.93</c:v>
                </c:pt>
                <c:pt idx="4">
                  <c:v>27.3</c:v>
                </c:pt>
                <c:pt idx="5">
                  <c:v>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1-4764-8892-357F0C67DC2E}"/>
            </c:ext>
          </c:extLst>
        </c:ser>
        <c:ser>
          <c:idx val="1"/>
          <c:order val="1"/>
          <c:tx>
            <c:strRef>
              <c:f>'Business environment'!$C$457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'Business environment'!$A$458:$A$463</c:f>
              <c:strCache>
                <c:ptCount val="6"/>
                <c:pt idx="0">
                  <c:v>Discharging into river or streams</c:v>
                </c:pt>
                <c:pt idx="1">
                  <c:v>Recycling</c:v>
                </c:pt>
                <c:pt idx="2">
                  <c:v>Sells the waste</c:v>
                </c:pt>
                <c:pt idx="3">
                  <c:v>Dumping in free land</c:v>
                </c:pt>
                <c:pt idx="4">
                  <c:v>Burrying in specified places or burning</c:v>
                </c:pt>
                <c:pt idx="5">
                  <c:v>Pay some one to remove the waste</c:v>
                </c:pt>
              </c:strCache>
            </c:strRef>
          </c:cat>
          <c:val>
            <c:numRef>
              <c:f>'Business environment'!$C$458:$C$463</c:f>
              <c:numCache>
                <c:formatCode>#,##0.0</c:formatCode>
                <c:ptCount val="6"/>
                <c:pt idx="0">
                  <c:v>0.77</c:v>
                </c:pt>
                <c:pt idx="1">
                  <c:v>5.72</c:v>
                </c:pt>
                <c:pt idx="2">
                  <c:v>6.47</c:v>
                </c:pt>
                <c:pt idx="3">
                  <c:v>14.06</c:v>
                </c:pt>
                <c:pt idx="4">
                  <c:v>18.88</c:v>
                </c:pt>
                <c:pt idx="5">
                  <c:v>78.08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1-4764-8892-357F0C67D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0805087"/>
        <c:axId val="397103247"/>
      </c:barChart>
      <c:catAx>
        <c:axId val="490805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103247"/>
        <c:crosses val="autoZero"/>
        <c:auto val="1"/>
        <c:lblAlgn val="ctr"/>
        <c:lblOffset val="100"/>
        <c:noMultiLvlLbl val="0"/>
      </c:catAx>
      <c:valAx>
        <c:axId val="397103247"/>
        <c:scaling>
          <c:orientation val="minMax"/>
        </c:scaling>
        <c:delete val="0"/>
        <c:axPos val="b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0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888cb5b-649e-49a1-89b1-160d09663e1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625382492252"/>
          <c:y val="4.7277070310682297E-2"/>
          <c:w val="0.77714000096478697"/>
          <c:h val="0.648086736672301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'Business environment'!$C$469</c:f>
              <c:strCache>
                <c:ptCount val="1"/>
                <c:pt idx="0">
                  <c:v>Pay some one to remove the waste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environment'!$A$470:$B$479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environment'!$C$470:$C$479</c:f>
              <c:numCache>
                <c:formatCode>General</c:formatCode>
                <c:ptCount val="10"/>
                <c:pt idx="0">
                  <c:v>8.4700000000000006</c:v>
                </c:pt>
                <c:pt idx="1">
                  <c:v>1.86</c:v>
                </c:pt>
                <c:pt idx="2">
                  <c:v>5.03</c:v>
                </c:pt>
                <c:pt idx="3">
                  <c:v>2.23</c:v>
                </c:pt>
                <c:pt idx="4">
                  <c:v>82.4</c:v>
                </c:pt>
                <c:pt idx="5">
                  <c:v>6.08</c:v>
                </c:pt>
                <c:pt idx="6">
                  <c:v>0.68</c:v>
                </c:pt>
                <c:pt idx="7">
                  <c:v>0.3</c:v>
                </c:pt>
                <c:pt idx="8">
                  <c:v>0.25</c:v>
                </c:pt>
                <c:pt idx="9">
                  <c:v>92.7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E-45F4-A320-35674412493D}"/>
            </c:ext>
          </c:extLst>
        </c:ser>
        <c:ser>
          <c:idx val="1"/>
          <c:order val="1"/>
          <c:tx>
            <c:strRef>
              <c:f>'Business environment'!$D$469</c:f>
              <c:strCache>
                <c:ptCount val="1"/>
                <c:pt idx="0">
                  <c:v>Sells the waste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environment'!$A$470:$B$479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environment'!$D$470:$D$479</c:f>
              <c:numCache>
                <c:formatCode>General</c:formatCode>
                <c:ptCount val="10"/>
                <c:pt idx="0">
                  <c:v>30.64</c:v>
                </c:pt>
                <c:pt idx="1">
                  <c:v>1.28</c:v>
                </c:pt>
                <c:pt idx="2">
                  <c:v>6.8</c:v>
                </c:pt>
                <c:pt idx="3">
                  <c:v>0.78</c:v>
                </c:pt>
                <c:pt idx="4">
                  <c:v>60.5</c:v>
                </c:pt>
                <c:pt idx="5">
                  <c:v>25.09</c:v>
                </c:pt>
                <c:pt idx="9">
                  <c:v>74.91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E-45F4-A320-35674412493D}"/>
            </c:ext>
          </c:extLst>
        </c:ser>
        <c:ser>
          <c:idx val="2"/>
          <c:order val="2"/>
          <c:tx>
            <c:strRef>
              <c:f>'Business environment'!$E$469</c:f>
              <c:strCache>
                <c:ptCount val="1"/>
                <c:pt idx="0">
                  <c:v>Dumping in free 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environment'!$A$470:$B$479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environment'!$E$470:$E$479</c:f>
              <c:numCache>
                <c:formatCode>General</c:formatCode>
                <c:ptCount val="10"/>
                <c:pt idx="0">
                  <c:v>5.53</c:v>
                </c:pt>
                <c:pt idx="1">
                  <c:v>2.95</c:v>
                </c:pt>
                <c:pt idx="2">
                  <c:v>48.04</c:v>
                </c:pt>
                <c:pt idx="3">
                  <c:v>5.24</c:v>
                </c:pt>
                <c:pt idx="4">
                  <c:v>38.24</c:v>
                </c:pt>
                <c:pt idx="5">
                  <c:v>5.9</c:v>
                </c:pt>
                <c:pt idx="6">
                  <c:v>0.56999999999999995</c:v>
                </c:pt>
                <c:pt idx="7">
                  <c:v>0.78</c:v>
                </c:pt>
                <c:pt idx="8">
                  <c:v>0.14000000000000001</c:v>
                </c:pt>
                <c:pt idx="9">
                  <c:v>92.61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E-45F4-A320-35674412493D}"/>
            </c:ext>
          </c:extLst>
        </c:ser>
        <c:ser>
          <c:idx val="3"/>
          <c:order val="3"/>
          <c:tx>
            <c:strRef>
              <c:f>'Business environment'!$F$469</c:f>
              <c:strCache>
                <c:ptCount val="1"/>
                <c:pt idx="0">
                  <c:v>Discharging into river or streams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environment'!$A$470:$B$479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environment'!$F$470:$F$479</c:f>
              <c:numCache>
                <c:formatCode>General</c:formatCode>
                <c:ptCount val="10"/>
                <c:pt idx="0">
                  <c:v>31.07</c:v>
                </c:pt>
                <c:pt idx="1">
                  <c:v>5.37</c:v>
                </c:pt>
                <c:pt idx="2">
                  <c:v>57.04</c:v>
                </c:pt>
                <c:pt idx="3">
                  <c:v>6.52</c:v>
                </c:pt>
                <c:pt idx="5">
                  <c:v>5.9</c:v>
                </c:pt>
                <c:pt idx="9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4E-45F4-A320-35674412493D}"/>
            </c:ext>
          </c:extLst>
        </c:ser>
        <c:ser>
          <c:idx val="4"/>
          <c:order val="4"/>
          <c:tx>
            <c:strRef>
              <c:f>'Business environment'!$G$469</c:f>
              <c:strCache>
                <c:ptCount val="1"/>
                <c:pt idx="0">
                  <c:v>Burrying in specified places or burning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environment'!$A$470:$B$479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environment'!$G$470:$G$479</c:f>
              <c:numCache>
                <c:formatCode>General</c:formatCode>
                <c:ptCount val="10"/>
                <c:pt idx="0">
                  <c:v>4.01</c:v>
                </c:pt>
                <c:pt idx="1">
                  <c:v>5.26</c:v>
                </c:pt>
                <c:pt idx="2">
                  <c:v>51.24</c:v>
                </c:pt>
                <c:pt idx="3">
                  <c:v>10.64</c:v>
                </c:pt>
                <c:pt idx="4">
                  <c:v>28.83</c:v>
                </c:pt>
                <c:pt idx="5">
                  <c:v>6.39</c:v>
                </c:pt>
                <c:pt idx="6">
                  <c:v>1.28</c:v>
                </c:pt>
                <c:pt idx="7">
                  <c:v>0.33</c:v>
                </c:pt>
                <c:pt idx="8">
                  <c:v>0.39</c:v>
                </c:pt>
                <c:pt idx="9">
                  <c:v>91.61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4E-45F4-A320-35674412493D}"/>
            </c:ext>
          </c:extLst>
        </c:ser>
        <c:ser>
          <c:idx val="5"/>
          <c:order val="5"/>
          <c:tx>
            <c:strRef>
              <c:f>'Business environment'!$H$469</c:f>
              <c:strCache>
                <c:ptCount val="1"/>
                <c:pt idx="0">
                  <c:v>Recycling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'Business environment'!$A$470:$B$479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environment'!$H$470:$H$479</c:f>
              <c:numCache>
                <c:formatCode>General</c:formatCode>
                <c:ptCount val="10"/>
                <c:pt idx="0">
                  <c:v>21.04</c:v>
                </c:pt>
                <c:pt idx="2">
                  <c:v>19.91</c:v>
                </c:pt>
                <c:pt idx="3">
                  <c:v>3.81</c:v>
                </c:pt>
                <c:pt idx="4">
                  <c:v>55.24</c:v>
                </c:pt>
                <c:pt idx="5">
                  <c:v>19.079999999999998</c:v>
                </c:pt>
                <c:pt idx="9">
                  <c:v>80.92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4E-45F4-A320-35674412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8032544"/>
        <c:axId val="397120111"/>
      </c:barChart>
      <c:catAx>
        <c:axId val="112803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120111"/>
        <c:crosses val="autoZero"/>
        <c:auto val="1"/>
        <c:lblAlgn val="ctr"/>
        <c:lblOffset val="100"/>
        <c:noMultiLvlLbl val="0"/>
      </c:catAx>
      <c:valAx>
        <c:axId val="397120111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3875630539601E-2"/>
          <c:y val="0.82493362103550505"/>
          <c:w val="0.936984099397002"/>
          <c:h val="8.36378224950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d68050f-62fb-4326-bb88-b688954b91c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activities'!$H$46</c:f>
              <c:strCache>
                <c:ptCount val="1"/>
                <c:pt idx="0">
                  <c:v>Share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activities'!$G$47:$G$63</c:f>
              <c:strCache>
                <c:ptCount val="17"/>
                <c:pt idx="0">
                  <c:v>Electricity, gas, steam and air conditioning supply</c:v>
                </c:pt>
                <c:pt idx="1">
                  <c:v>Real estate activities</c:v>
                </c:pt>
                <c:pt idx="2">
                  <c:v>Mining and quarrying</c:v>
                </c:pt>
                <c:pt idx="3">
                  <c:v>Construction</c:v>
                </c:pt>
                <c:pt idx="4">
                  <c:v>Arts, entertainment and recreation</c:v>
                </c:pt>
                <c:pt idx="5">
                  <c:v>Transportation and storage</c:v>
                </c:pt>
                <c:pt idx="6">
                  <c:v>Water supply; sewerage, waste management and remediation activities</c:v>
                </c:pt>
                <c:pt idx="7">
                  <c:v>Administrative and support service activities</c:v>
                </c:pt>
                <c:pt idx="8">
                  <c:v>Human health and social work activities</c:v>
                </c:pt>
                <c:pt idx="9">
                  <c:v>Professional, scientific and technical activities</c:v>
                </c:pt>
                <c:pt idx="10">
                  <c:v>Information and communication</c:v>
                </c:pt>
                <c:pt idx="11">
                  <c:v>Financial and insurance activities</c:v>
                </c:pt>
                <c:pt idx="12">
                  <c:v>Education</c:v>
                </c:pt>
                <c:pt idx="13">
                  <c:v>Manufacturing</c:v>
                </c:pt>
                <c:pt idx="14">
                  <c:v>Other service activities</c:v>
                </c:pt>
                <c:pt idx="15">
                  <c:v>Accommodation and food service activities</c:v>
                </c:pt>
                <c:pt idx="16">
                  <c:v>Wholesale and retail trade; repair of motor vehicles and motorcycles</c:v>
                </c:pt>
              </c:strCache>
            </c:strRef>
          </c:cat>
          <c:val>
            <c:numRef>
              <c:f>'Business activities'!$H$47:$H$63</c:f>
              <c:numCache>
                <c:formatCode>0.0%</c:formatCode>
                <c:ptCount val="17"/>
                <c:pt idx="0">
                  <c:v>1.73463820177942E-4</c:v>
                </c:pt>
                <c:pt idx="1">
                  <c:v>1.1038606738596299E-3</c:v>
                </c:pt>
                <c:pt idx="2">
                  <c:v>1.15905370755261E-3</c:v>
                </c:pt>
                <c:pt idx="3">
                  <c:v>1.48863496589071E-3</c:v>
                </c:pt>
                <c:pt idx="4">
                  <c:v>1.5525011905925801E-3</c:v>
                </c:pt>
                <c:pt idx="5">
                  <c:v>2.93311550482703E-3</c:v>
                </c:pt>
                <c:pt idx="6">
                  <c:v>6.5387975487985299E-3</c:v>
                </c:pt>
                <c:pt idx="7">
                  <c:v>7.1380362003223303E-3</c:v>
                </c:pt>
                <c:pt idx="8">
                  <c:v>1.053792707581E-2</c:v>
                </c:pt>
                <c:pt idx="9">
                  <c:v>1.06877367386909E-2</c:v>
                </c:pt>
                <c:pt idx="10">
                  <c:v>1.18270786484961E-2</c:v>
                </c:pt>
                <c:pt idx="11">
                  <c:v>1.33835221986382E-2</c:v>
                </c:pt>
                <c:pt idx="12">
                  <c:v>4.5089554639526401E-2</c:v>
                </c:pt>
                <c:pt idx="13">
                  <c:v>5.0594665514446399E-2</c:v>
                </c:pt>
                <c:pt idx="14">
                  <c:v>9.2397080761600803E-2</c:v>
                </c:pt>
                <c:pt idx="15">
                  <c:v>0.177845358581255</c:v>
                </c:pt>
                <c:pt idx="16">
                  <c:v>0.56554961222951505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7-4601-B81B-C6C0CD363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1791152"/>
        <c:axId val="371793504"/>
      </c:barChart>
      <c:catAx>
        <c:axId val="37179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3504"/>
        <c:crosses val="autoZero"/>
        <c:auto val="1"/>
        <c:lblAlgn val="ctr"/>
        <c:lblOffset val="100"/>
        <c:noMultiLvlLbl val="0"/>
      </c:catAx>
      <c:valAx>
        <c:axId val="371793504"/>
        <c:scaling>
          <c:orientation val="minMax"/>
          <c:max val="0.7"/>
        </c:scaling>
        <c:delete val="1"/>
        <c:axPos val="b"/>
        <c:numFmt formatCode="0.0%" sourceLinked="1"/>
        <c:majorTickMark val="none"/>
        <c:minorTickMark val="none"/>
        <c:tickLblPos val="nextTo"/>
        <c:crossAx val="37179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853a515-6bb8-4499-b36f-865d5235389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32221675616296E-2"/>
          <c:y val="8.1636989100633106E-2"/>
          <c:w val="0.90506777832438401"/>
          <c:h val="0.54445748110135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environment'!$C$508</c:f>
              <c:strCache>
                <c:ptCount val="1"/>
                <c:pt idx="0">
                  <c:v>Pay some one to remove the waste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environment'!$A$509:$B$515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environment'!$C$509:$C$515</c:f>
              <c:numCache>
                <c:formatCode>#,##0.0</c:formatCode>
                <c:ptCount val="7"/>
                <c:pt idx="0">
                  <c:v>10.96</c:v>
                </c:pt>
                <c:pt idx="1">
                  <c:v>47.14</c:v>
                </c:pt>
                <c:pt idx="2">
                  <c:v>24.71</c:v>
                </c:pt>
                <c:pt idx="3">
                  <c:v>17.190000000000001</c:v>
                </c:pt>
                <c:pt idx="4">
                  <c:v>90.74</c:v>
                </c:pt>
                <c:pt idx="5">
                  <c:v>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5-4C92-A95C-AC617237DFB3}"/>
            </c:ext>
          </c:extLst>
        </c:ser>
        <c:ser>
          <c:idx val="1"/>
          <c:order val="1"/>
          <c:tx>
            <c:strRef>
              <c:f>'Business environment'!$D$508</c:f>
              <c:strCache>
                <c:ptCount val="1"/>
                <c:pt idx="0">
                  <c:v>Sells the waste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environment'!$A$509:$B$515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environment'!$D$509:$D$515</c:f>
              <c:numCache>
                <c:formatCode>#,##0.0</c:formatCode>
                <c:ptCount val="7"/>
                <c:pt idx="0">
                  <c:v>4.0599999999999996</c:v>
                </c:pt>
                <c:pt idx="1">
                  <c:v>33.549999999999997</c:v>
                </c:pt>
                <c:pt idx="2">
                  <c:v>29.5</c:v>
                </c:pt>
                <c:pt idx="3">
                  <c:v>32.89</c:v>
                </c:pt>
                <c:pt idx="4">
                  <c:v>77.27</c:v>
                </c:pt>
                <c:pt idx="5">
                  <c:v>22.73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5-4C92-A95C-AC617237DFB3}"/>
            </c:ext>
          </c:extLst>
        </c:ser>
        <c:ser>
          <c:idx val="2"/>
          <c:order val="2"/>
          <c:tx>
            <c:strRef>
              <c:f>'Business environment'!$E$508</c:f>
              <c:strCache>
                <c:ptCount val="1"/>
                <c:pt idx="0">
                  <c:v>Dumping in free 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environment'!$A$509:$B$515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environment'!$E$509:$E$515</c:f>
              <c:numCache>
                <c:formatCode>#,##0.0</c:formatCode>
                <c:ptCount val="7"/>
                <c:pt idx="0">
                  <c:v>6.74</c:v>
                </c:pt>
                <c:pt idx="1">
                  <c:v>47.52</c:v>
                </c:pt>
                <c:pt idx="2">
                  <c:v>33.26</c:v>
                </c:pt>
                <c:pt idx="3">
                  <c:v>12.48</c:v>
                </c:pt>
                <c:pt idx="4">
                  <c:v>93.76</c:v>
                </c:pt>
                <c:pt idx="5">
                  <c:v>6.18</c:v>
                </c:pt>
                <c:pt idx="6" formatCode="General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35-4C92-A95C-AC617237DFB3}"/>
            </c:ext>
          </c:extLst>
        </c:ser>
        <c:ser>
          <c:idx val="3"/>
          <c:order val="3"/>
          <c:tx>
            <c:strRef>
              <c:f>'Business environment'!$F$508</c:f>
              <c:strCache>
                <c:ptCount val="1"/>
                <c:pt idx="0">
                  <c:v>Discharging into river or streams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environment'!$A$509:$B$515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environment'!$F$509:$F$515</c:f>
              <c:numCache>
                <c:formatCode>#,##0.0</c:formatCode>
                <c:ptCount val="7"/>
                <c:pt idx="1">
                  <c:v>42.09</c:v>
                </c:pt>
                <c:pt idx="2">
                  <c:v>26.84</c:v>
                </c:pt>
                <c:pt idx="3">
                  <c:v>31.07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35-4C92-A95C-AC617237DFB3}"/>
            </c:ext>
          </c:extLst>
        </c:ser>
        <c:ser>
          <c:idx val="4"/>
          <c:order val="4"/>
          <c:tx>
            <c:strRef>
              <c:f>'Business environment'!$G$508</c:f>
              <c:strCache>
                <c:ptCount val="1"/>
                <c:pt idx="0">
                  <c:v>Burrying in specified places or burning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environment'!$A$509:$B$515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environment'!$G$509:$G$515</c:f>
              <c:numCache>
                <c:formatCode>#,##0.0</c:formatCode>
                <c:ptCount val="7"/>
                <c:pt idx="0">
                  <c:v>4.46</c:v>
                </c:pt>
                <c:pt idx="1">
                  <c:v>49.98</c:v>
                </c:pt>
                <c:pt idx="2">
                  <c:v>34.39</c:v>
                </c:pt>
                <c:pt idx="3">
                  <c:v>11.17</c:v>
                </c:pt>
                <c:pt idx="4">
                  <c:v>96.81</c:v>
                </c:pt>
                <c:pt idx="5">
                  <c:v>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35-4C92-A95C-AC617237DFB3}"/>
            </c:ext>
          </c:extLst>
        </c:ser>
        <c:ser>
          <c:idx val="5"/>
          <c:order val="5"/>
          <c:tx>
            <c:strRef>
              <c:f>'Business environment'!$H$508</c:f>
              <c:strCache>
                <c:ptCount val="1"/>
                <c:pt idx="0">
                  <c:v>Recycling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environment'!$A$509:$B$515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environment'!$H$509:$H$515</c:f>
              <c:numCache>
                <c:formatCode>#,##0.0</c:formatCode>
                <c:ptCount val="7"/>
                <c:pt idx="0">
                  <c:v>6.75</c:v>
                </c:pt>
                <c:pt idx="1">
                  <c:v>33.119999999999997</c:v>
                </c:pt>
                <c:pt idx="2">
                  <c:v>17.88</c:v>
                </c:pt>
                <c:pt idx="3">
                  <c:v>42.25</c:v>
                </c:pt>
                <c:pt idx="4">
                  <c:v>91.26</c:v>
                </c:pt>
                <c:pt idx="5">
                  <c:v>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35-4C92-A95C-AC617237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28026784"/>
        <c:axId val="481012735"/>
      </c:barChart>
      <c:catAx>
        <c:axId val="11280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12735"/>
        <c:crosses val="autoZero"/>
        <c:auto val="1"/>
        <c:lblAlgn val="ctr"/>
        <c:lblOffset val="100"/>
        <c:noMultiLvlLbl val="0"/>
      </c:catAx>
      <c:valAx>
        <c:axId val="481012735"/>
        <c:scaling>
          <c:orientation val="minMax"/>
          <c:max val="10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6adde16-4597-466b-b2e5-90065f6114b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environment'!$C$527</c:f>
              <c:strCache>
                <c:ptCount val="1"/>
                <c:pt idx="0">
                  <c:v>WASAC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environment'!$A$528:$B$534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environment'!$C$528:$C$534</c:f>
              <c:numCache>
                <c:formatCode>0.0</c:formatCode>
                <c:ptCount val="7"/>
                <c:pt idx="0">
                  <c:v>4.42</c:v>
                </c:pt>
                <c:pt idx="1">
                  <c:v>48.35</c:v>
                </c:pt>
                <c:pt idx="2">
                  <c:v>28.76</c:v>
                </c:pt>
                <c:pt idx="3">
                  <c:v>18.47</c:v>
                </c:pt>
                <c:pt idx="4" formatCode="General">
                  <c:v>89.67</c:v>
                </c:pt>
                <c:pt idx="5" formatCode="General">
                  <c:v>10.31</c:v>
                </c:pt>
                <c:pt idx="6" formatCode="General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1-431E-8591-BD6427A1EC88}"/>
            </c:ext>
          </c:extLst>
        </c:ser>
        <c:ser>
          <c:idx val="1"/>
          <c:order val="1"/>
          <c:tx>
            <c:strRef>
              <c:f>'Business environment'!$D$527</c:f>
              <c:strCache>
                <c:ptCount val="1"/>
                <c:pt idx="0">
                  <c:v>Rainwater storage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environment'!$A$528:$B$534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environment'!$D$528:$D$534</c:f>
              <c:numCache>
                <c:formatCode>General</c:formatCode>
                <c:ptCount val="7"/>
                <c:pt idx="0">
                  <c:v>2.46</c:v>
                </c:pt>
                <c:pt idx="1">
                  <c:v>45.93</c:v>
                </c:pt>
                <c:pt idx="2">
                  <c:v>34.54</c:v>
                </c:pt>
                <c:pt idx="3">
                  <c:v>17.07</c:v>
                </c:pt>
                <c:pt idx="4">
                  <c:v>90.92</c:v>
                </c:pt>
                <c:pt idx="5">
                  <c:v>8.8699999999999992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1-431E-8591-BD6427A1EC88}"/>
            </c:ext>
          </c:extLst>
        </c:ser>
        <c:ser>
          <c:idx val="2"/>
          <c:order val="2"/>
          <c:tx>
            <c:strRef>
              <c:f>'Business environment'!$E$527</c:f>
              <c:strCache>
                <c:ptCount val="1"/>
                <c:pt idx="0">
                  <c:v>Well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environment'!$A$528:$B$534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environment'!$E$528:$E$534</c:f>
              <c:numCache>
                <c:formatCode>General</c:formatCode>
                <c:ptCount val="7"/>
                <c:pt idx="0">
                  <c:v>8.1999999999999993</c:v>
                </c:pt>
                <c:pt idx="1">
                  <c:v>35.049999999999997</c:v>
                </c:pt>
                <c:pt idx="2">
                  <c:v>43.11</c:v>
                </c:pt>
                <c:pt idx="3">
                  <c:v>13.64</c:v>
                </c:pt>
                <c:pt idx="4">
                  <c:v>97.92</c:v>
                </c:pt>
                <c:pt idx="5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E1-431E-8591-BD6427A1EC88}"/>
            </c:ext>
          </c:extLst>
        </c:ser>
        <c:ser>
          <c:idx val="3"/>
          <c:order val="3"/>
          <c:tx>
            <c:strRef>
              <c:f>'Business environment'!$F$527</c:f>
              <c:strCache>
                <c:ptCount val="1"/>
                <c:pt idx="0">
                  <c:v>Lake or dam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environment'!$A$528:$B$534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environment'!$F$528:$F$534</c:f>
              <c:numCache>
                <c:formatCode>General</c:formatCode>
                <c:ptCount val="7"/>
                <c:pt idx="0">
                  <c:v>12.44</c:v>
                </c:pt>
                <c:pt idx="1">
                  <c:v>38.35</c:v>
                </c:pt>
                <c:pt idx="2">
                  <c:v>42.73</c:v>
                </c:pt>
                <c:pt idx="3">
                  <c:v>6.48</c:v>
                </c:pt>
                <c:pt idx="4">
                  <c:v>97.05</c:v>
                </c:pt>
                <c:pt idx="5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E1-431E-8591-BD6427A1EC88}"/>
            </c:ext>
          </c:extLst>
        </c:ser>
        <c:ser>
          <c:idx val="4"/>
          <c:order val="4"/>
          <c:tx>
            <c:strRef>
              <c:f>'Business environment'!$G$527</c:f>
              <c:strCache>
                <c:ptCount val="1"/>
                <c:pt idx="0">
                  <c:v>Delivered by other in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environment'!$A$528:$B$534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environment'!$G$528:$G$534</c:f>
              <c:numCache>
                <c:formatCode>General</c:formatCode>
                <c:ptCount val="7"/>
                <c:pt idx="0">
                  <c:v>12.58</c:v>
                </c:pt>
                <c:pt idx="1">
                  <c:v>44.89</c:v>
                </c:pt>
                <c:pt idx="2">
                  <c:v>34.840000000000003</c:v>
                </c:pt>
                <c:pt idx="3">
                  <c:v>7.69</c:v>
                </c:pt>
                <c:pt idx="4">
                  <c:v>95.76</c:v>
                </c:pt>
                <c:pt idx="5">
                  <c:v>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E1-431E-8591-BD6427A1EC88}"/>
            </c:ext>
          </c:extLst>
        </c:ser>
        <c:ser>
          <c:idx val="5"/>
          <c:order val="5"/>
          <c:tx>
            <c:strRef>
              <c:f>'Business environment'!$H$527</c:f>
              <c:strCache>
                <c:ptCount val="1"/>
                <c:pt idx="0">
                  <c:v>Recycled water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environment'!$A$528:$B$534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environment'!$H$528:$H$534</c:f>
              <c:numCache>
                <c:formatCode>General</c:formatCode>
                <c:ptCount val="7"/>
                <c:pt idx="0">
                  <c:v>15.24</c:v>
                </c:pt>
                <c:pt idx="1">
                  <c:v>32.32</c:v>
                </c:pt>
                <c:pt idx="2">
                  <c:v>21.93</c:v>
                </c:pt>
                <c:pt idx="3">
                  <c:v>30.5</c:v>
                </c:pt>
                <c:pt idx="4">
                  <c:v>94.46</c:v>
                </c:pt>
                <c:pt idx="5">
                  <c:v>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E1-431E-8591-BD6427A1EC88}"/>
            </c:ext>
          </c:extLst>
        </c:ser>
        <c:ser>
          <c:idx val="6"/>
          <c:order val="6"/>
          <c:tx>
            <c:strRef>
              <c:f>'Business environment'!$I$527</c:f>
              <c:strCache>
                <c:ptCount val="1"/>
                <c:pt idx="0">
                  <c:v>Water from spring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environment'!$A$528:$B$534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Medium 31-100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environment'!$I$528:$I$534</c:f>
              <c:numCache>
                <c:formatCode>General</c:formatCode>
                <c:ptCount val="7"/>
                <c:pt idx="0">
                  <c:v>6.08</c:v>
                </c:pt>
                <c:pt idx="1">
                  <c:v>31.56</c:v>
                </c:pt>
                <c:pt idx="2">
                  <c:v>36.549999999999997</c:v>
                </c:pt>
                <c:pt idx="3">
                  <c:v>25.81</c:v>
                </c:pt>
                <c:pt idx="4">
                  <c:v>95.58</c:v>
                </c:pt>
                <c:pt idx="5">
                  <c:v>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E1-431E-8591-BD6427A1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802207"/>
        <c:axId val="1119579552"/>
      </c:barChart>
      <c:catAx>
        <c:axId val="49080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579552"/>
        <c:crosses val="autoZero"/>
        <c:auto val="1"/>
        <c:lblAlgn val="ctr"/>
        <c:lblOffset val="100"/>
        <c:noMultiLvlLbl val="0"/>
      </c:catAx>
      <c:valAx>
        <c:axId val="1119579552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0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9480162653E-2"/>
          <c:y val="0.76922932393406995"/>
          <c:w val="0.92276593590241196"/>
          <c:h val="0.105181999747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9c055ae-329d-45c5-a841-d5d4d5d409d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E-2"/>
          <c:y val="5.0925925925925902E-2"/>
          <c:w val="0.88389129483814499"/>
          <c:h val="0.5444830854476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environment'!$A$544:$B$552</c:f>
              <c:multiLvlStrCache>
                <c:ptCount val="9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Micro 1-3</c:v>
                  </c:pt>
                  <c:pt idx="6">
                    <c:v>Small 4-30</c:v>
                  </c:pt>
                  <c:pt idx="7">
                    <c:v>Medium 31-100</c:v>
                  </c:pt>
                  <c:pt idx="8">
                    <c:v>Big 100 +</c:v>
                  </c:pt>
                </c:lvl>
                <c:lvl>
                  <c:pt idx="0">
                    <c:v>Sector</c:v>
                  </c:pt>
                  <c:pt idx="5">
                    <c:v>Size</c:v>
                  </c:pt>
                </c:lvl>
              </c:multiLvlStrCache>
            </c:multiLvlStrRef>
          </c:cat>
          <c:val>
            <c:numRef>
              <c:f>'Business environment'!$C$544:$C$552</c:f>
              <c:numCache>
                <c:formatCode>0.0</c:formatCode>
                <c:ptCount val="9"/>
                <c:pt idx="0">
                  <c:v>8.1199999999999992</c:v>
                </c:pt>
                <c:pt idx="1">
                  <c:v>4</c:v>
                </c:pt>
                <c:pt idx="2">
                  <c:v>21.09</c:v>
                </c:pt>
                <c:pt idx="3">
                  <c:v>15.76</c:v>
                </c:pt>
                <c:pt idx="4">
                  <c:v>6.01</c:v>
                </c:pt>
                <c:pt idx="5">
                  <c:v>1.1200000000000001</c:v>
                </c:pt>
                <c:pt idx="6">
                  <c:v>9.1</c:v>
                </c:pt>
                <c:pt idx="7">
                  <c:v>11.44</c:v>
                </c:pt>
                <c:pt idx="8">
                  <c:v>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7-47DC-85C8-B2AAF13E3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128034944"/>
        <c:axId val="368282431"/>
      </c:barChart>
      <c:catAx>
        <c:axId val="11280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2431"/>
        <c:crosses val="autoZero"/>
        <c:auto val="1"/>
        <c:lblAlgn val="ctr"/>
        <c:lblOffset val="100"/>
        <c:noMultiLvlLbl val="0"/>
      </c:catAx>
      <c:valAx>
        <c:axId val="368282431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3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545b0a7-08b4-4e21-bc34-f163614e5e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environment'!$B$579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environment'!$A$580:$A$594</c:f>
              <c:strCache>
                <c:ptCount val="15"/>
                <c:pt idx="0">
                  <c:v>Complex numerical or statistical skills</c:v>
                </c:pt>
                <c:pt idx="1">
                  <c:v>Basic numerical skills and understanding</c:v>
                </c:pt>
                <c:pt idx="2">
                  <c:v>Manual dexterity such as repairing  mending  constructing or adjusting things</c:v>
                </c:pt>
                <c:pt idx="3">
                  <c:v>Reading and understanding reports,  manuals,  instructions and guidelines</c:v>
                </c:pt>
                <c:pt idx="4">
                  <c:v>Knowledge of products and services offered</c:v>
                </c:pt>
                <c:pt idx="5">
                  <c:v>Knowledge of how the organization works</c:v>
                </c:pt>
                <c:pt idx="6">
                  <c:v>Writing guidelines,reports, reports, manuals, or instructions</c:v>
                </c:pt>
                <c:pt idx="7">
                  <c:v>Oral Kinyarwanda Skills</c:v>
                </c:pt>
                <c:pt idx="8">
                  <c:v>Computer literacy,Basic IT Skills </c:v>
                </c:pt>
                <c:pt idx="9">
                  <c:v>Solving complex problems that require adaptation  innovation and creativity</c:v>
                </c:pt>
                <c:pt idx="10">
                  <c:v>Specialized skills or knowledge needed to perform tasks assembling</c:v>
                </c:pt>
                <c:pt idx="11">
                  <c:v>Written Kinyarwanda Skills</c:v>
                </c:pt>
                <c:pt idx="12">
                  <c:v>Adapting to the new equipment  materials  systems or technologies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environment'!$B$580:$B$594</c:f>
              <c:numCache>
                <c:formatCode>0.0</c:formatCode>
                <c:ptCount val="15"/>
                <c:pt idx="0">
                  <c:v>2.39</c:v>
                </c:pt>
                <c:pt idx="1">
                  <c:v>3.35</c:v>
                </c:pt>
                <c:pt idx="2">
                  <c:v>2.23</c:v>
                </c:pt>
                <c:pt idx="3">
                  <c:v>3.35</c:v>
                </c:pt>
                <c:pt idx="4">
                  <c:v>3.35</c:v>
                </c:pt>
                <c:pt idx="5">
                  <c:v>1.1200000000000001</c:v>
                </c:pt>
                <c:pt idx="6">
                  <c:v>2.71</c:v>
                </c:pt>
                <c:pt idx="7">
                  <c:v>3.35</c:v>
                </c:pt>
                <c:pt idx="8">
                  <c:v>5.73</c:v>
                </c:pt>
                <c:pt idx="9">
                  <c:v>2.71</c:v>
                </c:pt>
                <c:pt idx="10">
                  <c:v>3.35</c:v>
                </c:pt>
                <c:pt idx="11">
                  <c:v>2.23</c:v>
                </c:pt>
                <c:pt idx="12">
                  <c:v>3.35</c:v>
                </c:pt>
                <c:pt idx="13">
                  <c:v>9.4499999999999993</c:v>
                </c:pt>
                <c:pt idx="1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9-4978-99D4-41690EA2F98D}"/>
            </c:ext>
          </c:extLst>
        </c:ser>
        <c:ser>
          <c:idx val="1"/>
          <c:order val="1"/>
          <c:tx>
            <c:strRef>
              <c:f>'Business environment'!$C$579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environment'!$A$580:$A$594</c:f>
              <c:strCache>
                <c:ptCount val="15"/>
                <c:pt idx="0">
                  <c:v>Complex numerical or statistical skills</c:v>
                </c:pt>
                <c:pt idx="1">
                  <c:v>Basic numerical skills and understanding</c:v>
                </c:pt>
                <c:pt idx="2">
                  <c:v>Manual dexterity such as repairing  mending  constructing or adjusting things</c:v>
                </c:pt>
                <c:pt idx="3">
                  <c:v>Reading and understanding reports,  manuals,  instructions and guidelines</c:v>
                </c:pt>
                <c:pt idx="4">
                  <c:v>Knowledge of products and services offered</c:v>
                </c:pt>
                <c:pt idx="5">
                  <c:v>Knowledge of how the organization works</c:v>
                </c:pt>
                <c:pt idx="6">
                  <c:v>Writing guidelines,reports, reports, manuals, or instructions</c:v>
                </c:pt>
                <c:pt idx="7">
                  <c:v>Oral Kinyarwanda Skills</c:v>
                </c:pt>
                <c:pt idx="8">
                  <c:v>Computer literacy,Basic IT Skills </c:v>
                </c:pt>
                <c:pt idx="9">
                  <c:v>Solving complex problems that require adaptation  innovation and creativity</c:v>
                </c:pt>
                <c:pt idx="10">
                  <c:v>Specialized skills or knowledge needed to perform tasks assembling</c:v>
                </c:pt>
                <c:pt idx="11">
                  <c:v>Written Kinyarwanda Skills</c:v>
                </c:pt>
                <c:pt idx="12">
                  <c:v>Adapting to the new equipment  materials  systems or technologies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environment'!$C$580:$C$594</c:f>
              <c:numCache>
                <c:formatCode>0.0</c:formatCode>
                <c:ptCount val="15"/>
                <c:pt idx="0">
                  <c:v>8.6300000000000008</c:v>
                </c:pt>
                <c:pt idx="1">
                  <c:v>4.82</c:v>
                </c:pt>
                <c:pt idx="2">
                  <c:v>4.24</c:v>
                </c:pt>
                <c:pt idx="3">
                  <c:v>4.7699999999999996</c:v>
                </c:pt>
                <c:pt idx="4">
                  <c:v>4.76</c:v>
                </c:pt>
                <c:pt idx="5">
                  <c:v>4.6100000000000003</c:v>
                </c:pt>
                <c:pt idx="6">
                  <c:v>6.44</c:v>
                </c:pt>
                <c:pt idx="7">
                  <c:v>2.83</c:v>
                </c:pt>
                <c:pt idx="8">
                  <c:v>15.1</c:v>
                </c:pt>
                <c:pt idx="9">
                  <c:v>5.85</c:v>
                </c:pt>
                <c:pt idx="10">
                  <c:v>6.34</c:v>
                </c:pt>
                <c:pt idx="11">
                  <c:v>4.21</c:v>
                </c:pt>
                <c:pt idx="12">
                  <c:v>7.04</c:v>
                </c:pt>
                <c:pt idx="13">
                  <c:v>20.420000000000002</c:v>
                </c:pt>
                <c:pt idx="14">
                  <c:v>24.14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9-4978-99D4-41690EA2F98D}"/>
            </c:ext>
          </c:extLst>
        </c:ser>
        <c:ser>
          <c:idx val="2"/>
          <c:order val="2"/>
          <c:tx>
            <c:strRef>
              <c:f>'Business environment'!$D$579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environment'!$A$580:$A$594</c:f>
              <c:strCache>
                <c:ptCount val="15"/>
                <c:pt idx="0">
                  <c:v>Complex numerical or statistical skills</c:v>
                </c:pt>
                <c:pt idx="1">
                  <c:v>Basic numerical skills and understanding</c:v>
                </c:pt>
                <c:pt idx="2">
                  <c:v>Manual dexterity such as repairing  mending  constructing or adjusting things</c:v>
                </c:pt>
                <c:pt idx="3">
                  <c:v>Reading and understanding reports,  manuals,  instructions and guidelines</c:v>
                </c:pt>
                <c:pt idx="4">
                  <c:v>Knowledge of products and services offered</c:v>
                </c:pt>
                <c:pt idx="5">
                  <c:v>Knowledge of how the organization works</c:v>
                </c:pt>
                <c:pt idx="6">
                  <c:v>Writing guidelines,reports, reports, manuals, or instructions</c:v>
                </c:pt>
                <c:pt idx="7">
                  <c:v>Oral Kinyarwanda Skills</c:v>
                </c:pt>
                <c:pt idx="8">
                  <c:v>Computer literacy,Basic IT Skills </c:v>
                </c:pt>
                <c:pt idx="9">
                  <c:v>Solving complex problems that require adaptation  innovation and creativity</c:v>
                </c:pt>
                <c:pt idx="10">
                  <c:v>Specialized skills or knowledge needed to perform tasks assembling</c:v>
                </c:pt>
                <c:pt idx="11">
                  <c:v>Written Kinyarwanda Skills</c:v>
                </c:pt>
                <c:pt idx="12">
                  <c:v>Adapting to the new equipment  materials  systems or technologies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environment'!$D$580:$D$594</c:f>
              <c:numCache>
                <c:formatCode>0.0</c:formatCode>
                <c:ptCount val="15"/>
                <c:pt idx="0">
                  <c:v>7.82</c:v>
                </c:pt>
                <c:pt idx="1">
                  <c:v>3.54</c:v>
                </c:pt>
                <c:pt idx="2">
                  <c:v>4.97</c:v>
                </c:pt>
                <c:pt idx="3">
                  <c:v>4.32</c:v>
                </c:pt>
                <c:pt idx="4">
                  <c:v>3.96</c:v>
                </c:pt>
                <c:pt idx="5">
                  <c:v>5.27</c:v>
                </c:pt>
                <c:pt idx="6">
                  <c:v>7.83</c:v>
                </c:pt>
                <c:pt idx="7">
                  <c:v>2.2599999999999998</c:v>
                </c:pt>
                <c:pt idx="8">
                  <c:v>16.59</c:v>
                </c:pt>
                <c:pt idx="9">
                  <c:v>4.99</c:v>
                </c:pt>
                <c:pt idx="10">
                  <c:v>7.71</c:v>
                </c:pt>
                <c:pt idx="11">
                  <c:v>3.15</c:v>
                </c:pt>
                <c:pt idx="12">
                  <c:v>13.38</c:v>
                </c:pt>
                <c:pt idx="13">
                  <c:v>21.51</c:v>
                </c:pt>
                <c:pt idx="14">
                  <c:v>28.49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79-4978-99D4-41690EA2F98D}"/>
            </c:ext>
          </c:extLst>
        </c:ser>
        <c:ser>
          <c:idx val="3"/>
          <c:order val="3"/>
          <c:tx>
            <c:strRef>
              <c:f>'Business environment'!$E$579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environment'!$A$580:$A$594</c:f>
              <c:strCache>
                <c:ptCount val="15"/>
                <c:pt idx="0">
                  <c:v>Complex numerical or statistical skills</c:v>
                </c:pt>
                <c:pt idx="1">
                  <c:v>Basic numerical skills and understanding</c:v>
                </c:pt>
                <c:pt idx="2">
                  <c:v>Manual dexterity such as repairing  mending  constructing or adjusting things</c:v>
                </c:pt>
                <c:pt idx="3">
                  <c:v>Reading and understanding reports,  manuals,  instructions and guidelines</c:v>
                </c:pt>
                <c:pt idx="4">
                  <c:v>Knowledge of products and services offered</c:v>
                </c:pt>
                <c:pt idx="5">
                  <c:v>Knowledge of how the organization works</c:v>
                </c:pt>
                <c:pt idx="6">
                  <c:v>Writing guidelines,reports, reports, manuals, or instructions</c:v>
                </c:pt>
                <c:pt idx="7">
                  <c:v>Oral Kinyarwanda Skills</c:v>
                </c:pt>
                <c:pt idx="8">
                  <c:v>Computer literacy,Basic IT Skills </c:v>
                </c:pt>
                <c:pt idx="9">
                  <c:v>Solving complex problems that require adaptation  innovation and creativity</c:v>
                </c:pt>
                <c:pt idx="10">
                  <c:v>Specialized skills or knowledge needed to perform tasks assembling</c:v>
                </c:pt>
                <c:pt idx="11">
                  <c:v>Written Kinyarwanda Skills</c:v>
                </c:pt>
                <c:pt idx="12">
                  <c:v>Adapting to the new equipment  materials  systems or technologies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environment'!$E$580:$E$594</c:f>
              <c:numCache>
                <c:formatCode>0.0</c:formatCode>
                <c:ptCount val="15"/>
                <c:pt idx="0">
                  <c:v>6.69</c:v>
                </c:pt>
                <c:pt idx="1">
                  <c:v>1.59</c:v>
                </c:pt>
                <c:pt idx="2">
                  <c:v>3.6</c:v>
                </c:pt>
                <c:pt idx="3">
                  <c:v>2.88</c:v>
                </c:pt>
                <c:pt idx="4">
                  <c:v>4.76</c:v>
                </c:pt>
                <c:pt idx="5">
                  <c:v>4.79</c:v>
                </c:pt>
                <c:pt idx="6">
                  <c:v>3.01</c:v>
                </c:pt>
                <c:pt idx="7">
                  <c:v>1.94</c:v>
                </c:pt>
                <c:pt idx="8">
                  <c:v>9.35</c:v>
                </c:pt>
                <c:pt idx="9">
                  <c:v>7.18</c:v>
                </c:pt>
                <c:pt idx="10">
                  <c:v>4.01</c:v>
                </c:pt>
                <c:pt idx="11">
                  <c:v>2.88</c:v>
                </c:pt>
                <c:pt idx="12">
                  <c:v>5.55</c:v>
                </c:pt>
                <c:pt idx="13">
                  <c:v>10.82</c:v>
                </c:pt>
                <c:pt idx="14">
                  <c:v>15.01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79-4978-99D4-41690EA2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3210175"/>
        <c:axId val="600191967"/>
      </c:barChart>
      <c:catAx>
        <c:axId val="553210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191967"/>
        <c:crosses val="autoZero"/>
        <c:auto val="1"/>
        <c:lblAlgn val="ctr"/>
        <c:lblOffset val="100"/>
        <c:noMultiLvlLbl val="0"/>
      </c:catAx>
      <c:valAx>
        <c:axId val="600191967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210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2c73c6d-64cc-488b-b5a9-8a0d1c43599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environment'!$B$557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environment'!$A$558:$A$572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environment'!$B$558:$B$572</c:f>
              <c:numCache>
                <c:formatCode>0.0</c:formatCode>
                <c:ptCount val="15"/>
                <c:pt idx="0">
                  <c:v>5.62</c:v>
                </c:pt>
                <c:pt idx="1">
                  <c:v>3.02</c:v>
                </c:pt>
                <c:pt idx="2">
                  <c:v>1.96</c:v>
                </c:pt>
                <c:pt idx="3">
                  <c:v>3.13</c:v>
                </c:pt>
                <c:pt idx="4">
                  <c:v>4.05</c:v>
                </c:pt>
                <c:pt idx="5">
                  <c:v>7.19</c:v>
                </c:pt>
                <c:pt idx="6">
                  <c:v>2.35</c:v>
                </c:pt>
                <c:pt idx="7">
                  <c:v>2.74</c:v>
                </c:pt>
                <c:pt idx="8">
                  <c:v>4.87</c:v>
                </c:pt>
                <c:pt idx="9">
                  <c:v>4.05</c:v>
                </c:pt>
                <c:pt idx="10">
                  <c:v>4.58</c:v>
                </c:pt>
                <c:pt idx="11">
                  <c:v>6.15</c:v>
                </c:pt>
                <c:pt idx="12">
                  <c:v>10.18</c:v>
                </c:pt>
                <c:pt idx="13">
                  <c:v>11.92</c:v>
                </c:pt>
                <c:pt idx="14">
                  <c:v>24.43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6-4DF7-A2FF-266CFB43288E}"/>
            </c:ext>
          </c:extLst>
        </c:ser>
        <c:ser>
          <c:idx val="1"/>
          <c:order val="1"/>
          <c:tx>
            <c:strRef>
              <c:f>'Business environment'!$C$557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environment'!$A$558:$A$572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environment'!$C$558:$C$572</c:f>
              <c:numCache>
                <c:formatCode>0.0</c:formatCode>
                <c:ptCount val="15"/>
                <c:pt idx="0">
                  <c:v>1.6</c:v>
                </c:pt>
                <c:pt idx="1">
                  <c:v>3.2</c:v>
                </c:pt>
                <c:pt idx="2">
                  <c:v>1.6</c:v>
                </c:pt>
                <c:pt idx="3">
                  <c:v>0.8</c:v>
                </c:pt>
                <c:pt idx="4">
                  <c:v>0.8</c:v>
                </c:pt>
                <c:pt idx="5">
                  <c:v>3.2</c:v>
                </c:pt>
                <c:pt idx="6">
                  <c:v>3.2</c:v>
                </c:pt>
                <c:pt idx="7">
                  <c:v>6.4</c:v>
                </c:pt>
                <c:pt idx="8">
                  <c:v>4</c:v>
                </c:pt>
                <c:pt idx="9">
                  <c:v>4</c:v>
                </c:pt>
                <c:pt idx="10">
                  <c:v>9.6</c:v>
                </c:pt>
                <c:pt idx="11">
                  <c:v>2.4</c:v>
                </c:pt>
                <c:pt idx="12">
                  <c:v>7.2</c:v>
                </c:pt>
                <c:pt idx="13">
                  <c:v>22.4</c:v>
                </c:pt>
                <c:pt idx="14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E6-4DF7-A2FF-266CFB43288E}"/>
            </c:ext>
          </c:extLst>
        </c:ser>
        <c:ser>
          <c:idx val="2"/>
          <c:order val="2"/>
          <c:tx>
            <c:strRef>
              <c:f>'Business environment'!$D$557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environment'!$A$558:$A$572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environment'!$D$558:$D$572</c:f>
              <c:numCache>
                <c:formatCode>0.0</c:formatCode>
                <c:ptCount val="15"/>
                <c:pt idx="0">
                  <c:v>7.91</c:v>
                </c:pt>
                <c:pt idx="1">
                  <c:v>9.49</c:v>
                </c:pt>
                <c:pt idx="2">
                  <c:v>7.73</c:v>
                </c:pt>
                <c:pt idx="3">
                  <c:v>2.99</c:v>
                </c:pt>
                <c:pt idx="4">
                  <c:v>6.15</c:v>
                </c:pt>
                <c:pt idx="5">
                  <c:v>5.98</c:v>
                </c:pt>
                <c:pt idx="6">
                  <c:v>9.32</c:v>
                </c:pt>
                <c:pt idx="7">
                  <c:v>17.05</c:v>
                </c:pt>
                <c:pt idx="8">
                  <c:v>8.09</c:v>
                </c:pt>
                <c:pt idx="9">
                  <c:v>11.95</c:v>
                </c:pt>
                <c:pt idx="10">
                  <c:v>20.57</c:v>
                </c:pt>
                <c:pt idx="11">
                  <c:v>14.06</c:v>
                </c:pt>
                <c:pt idx="12">
                  <c:v>38.32</c:v>
                </c:pt>
                <c:pt idx="13">
                  <c:v>44.3</c:v>
                </c:pt>
                <c:pt idx="14">
                  <c:v>50.98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E6-4DF7-A2FF-266CFB43288E}"/>
            </c:ext>
          </c:extLst>
        </c:ser>
        <c:ser>
          <c:idx val="3"/>
          <c:order val="3"/>
          <c:tx>
            <c:strRef>
              <c:f>'Business environment'!$E$557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environment'!$A$558:$A$572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environment'!$E$558:$E$572</c:f>
              <c:numCache>
                <c:formatCode>0.0</c:formatCode>
                <c:ptCount val="15"/>
                <c:pt idx="0">
                  <c:v>5.91</c:v>
                </c:pt>
                <c:pt idx="1">
                  <c:v>6.9</c:v>
                </c:pt>
                <c:pt idx="2">
                  <c:v>4.93</c:v>
                </c:pt>
                <c:pt idx="3">
                  <c:v>4.43</c:v>
                </c:pt>
                <c:pt idx="4">
                  <c:v>5.42</c:v>
                </c:pt>
                <c:pt idx="5">
                  <c:v>4.43</c:v>
                </c:pt>
                <c:pt idx="6">
                  <c:v>7.88</c:v>
                </c:pt>
                <c:pt idx="7">
                  <c:v>12.81</c:v>
                </c:pt>
                <c:pt idx="8">
                  <c:v>9.85</c:v>
                </c:pt>
                <c:pt idx="9">
                  <c:v>12.32</c:v>
                </c:pt>
                <c:pt idx="10">
                  <c:v>15.76</c:v>
                </c:pt>
                <c:pt idx="11">
                  <c:v>9.85</c:v>
                </c:pt>
                <c:pt idx="12">
                  <c:v>24.14</c:v>
                </c:pt>
                <c:pt idx="13">
                  <c:v>32.51</c:v>
                </c:pt>
                <c:pt idx="14">
                  <c:v>24.63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E6-4DF7-A2FF-266CFB43288E}"/>
            </c:ext>
          </c:extLst>
        </c:ser>
        <c:ser>
          <c:idx val="4"/>
          <c:order val="4"/>
          <c:tx>
            <c:strRef>
              <c:f>'Business environment'!$F$557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environment'!$A$558:$A$572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environment'!$F$558:$F$572</c:f>
              <c:numCache>
                <c:formatCode>0.0</c:formatCode>
                <c:ptCount val="15"/>
                <c:pt idx="0">
                  <c:v>3.2</c:v>
                </c:pt>
                <c:pt idx="1">
                  <c:v>3.51</c:v>
                </c:pt>
                <c:pt idx="2">
                  <c:v>3.32</c:v>
                </c:pt>
                <c:pt idx="3">
                  <c:v>2.46</c:v>
                </c:pt>
                <c:pt idx="4">
                  <c:v>2.95</c:v>
                </c:pt>
                <c:pt idx="5">
                  <c:v>3.82</c:v>
                </c:pt>
                <c:pt idx="6">
                  <c:v>3.29</c:v>
                </c:pt>
                <c:pt idx="7">
                  <c:v>5.87</c:v>
                </c:pt>
                <c:pt idx="8">
                  <c:v>4.8899999999999997</c:v>
                </c:pt>
                <c:pt idx="9">
                  <c:v>4.6500000000000004</c:v>
                </c:pt>
                <c:pt idx="10">
                  <c:v>5.57</c:v>
                </c:pt>
                <c:pt idx="11">
                  <c:v>4.37</c:v>
                </c:pt>
                <c:pt idx="12">
                  <c:v>8.8699999999999992</c:v>
                </c:pt>
                <c:pt idx="13">
                  <c:v>12.78</c:v>
                </c:pt>
                <c:pt idx="14">
                  <c:v>17.11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6-4DF7-A2FF-266CFB432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3219775"/>
        <c:axId val="481013231"/>
      </c:barChart>
      <c:catAx>
        <c:axId val="5532197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13231"/>
        <c:crosses val="autoZero"/>
        <c:auto val="1"/>
        <c:lblAlgn val="ctr"/>
        <c:lblOffset val="100"/>
        <c:noMultiLvlLbl val="0"/>
      </c:catAx>
      <c:valAx>
        <c:axId val="481013231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21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6f82ca5-61f2-45c5-a382-9468b2b6a4d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environment'!$B$600</c:f>
              <c:strCache>
                <c:ptCount val="1"/>
                <c:pt idx="0">
                  <c:v> Mining and Quarrying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environment'!$A$601:$A$611</c:f>
              <c:strCache>
                <c:ptCount val="11"/>
                <c:pt idx="0">
                  <c:v> Others </c:v>
                </c:pt>
                <c:pt idx="1">
                  <c:v> Persuading of influencing others </c:v>
                </c:pt>
                <c:pt idx="2">
                  <c:v> Ability to instruct, teach or train other people </c:v>
                </c:pt>
                <c:pt idx="3">
                  <c:v> Making speeches or presentations </c:v>
                </c:pt>
                <c:pt idx="4">
                  <c:v> Client handling skills </c:v>
                </c:pt>
                <c:pt idx="5">
                  <c:v> Planning skills </c:v>
                </c:pt>
                <c:pt idx="6">
                  <c:v> Managing or motivating others </c:v>
                </c:pt>
                <c:pt idx="7">
                  <c:v> Emotional intelligence </c:v>
                </c:pt>
                <c:pt idx="8">
                  <c:v> Marketing skills </c:v>
                </c:pt>
                <c:pt idx="9">
                  <c:v> Team work </c:v>
                </c:pt>
                <c:pt idx="10">
                  <c:v> Managing own time and prioritizing own tasks </c:v>
                </c:pt>
              </c:strCache>
            </c:strRef>
          </c:cat>
          <c:val>
            <c:numRef>
              <c:f>'Business environment'!$B$601:$B$611</c:f>
              <c:numCache>
                <c:formatCode>_(* #,##0.0_);_(* \(#,##0.0\);_(*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7.69</c:v>
                </c:pt>
                <c:pt idx="3">
                  <c:v>0</c:v>
                </c:pt>
                <c:pt idx="4">
                  <c:v>0</c:v>
                </c:pt>
                <c:pt idx="5">
                  <c:v>7.69</c:v>
                </c:pt>
                <c:pt idx="6">
                  <c:v>7.69</c:v>
                </c:pt>
                <c:pt idx="7">
                  <c:v>7.69</c:v>
                </c:pt>
                <c:pt idx="8">
                  <c:v>0</c:v>
                </c:pt>
                <c:pt idx="9">
                  <c:v>7.69</c:v>
                </c:pt>
                <c:pt idx="10">
                  <c:v>30.77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5-4E63-9113-A7AB3047D201}"/>
            </c:ext>
          </c:extLst>
        </c:ser>
        <c:ser>
          <c:idx val="1"/>
          <c:order val="1"/>
          <c:tx>
            <c:strRef>
              <c:f>'Business environment'!$C$600</c:f>
              <c:strCache>
                <c:ptCount val="1"/>
                <c:pt idx="0">
                  <c:v> Manufacturing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environment'!$A$601:$A$611</c:f>
              <c:strCache>
                <c:ptCount val="11"/>
                <c:pt idx="0">
                  <c:v> Others </c:v>
                </c:pt>
                <c:pt idx="1">
                  <c:v> Persuading of influencing others </c:v>
                </c:pt>
                <c:pt idx="2">
                  <c:v> Ability to instruct, teach or train other people </c:v>
                </c:pt>
                <c:pt idx="3">
                  <c:v> Making speeches or presentations </c:v>
                </c:pt>
                <c:pt idx="4">
                  <c:v> Client handling skills </c:v>
                </c:pt>
                <c:pt idx="5">
                  <c:v> Planning skills </c:v>
                </c:pt>
                <c:pt idx="6">
                  <c:v> Managing or motivating others </c:v>
                </c:pt>
                <c:pt idx="7">
                  <c:v> Emotional intelligence </c:v>
                </c:pt>
                <c:pt idx="8">
                  <c:v> Marketing skills </c:v>
                </c:pt>
                <c:pt idx="9">
                  <c:v> Team work </c:v>
                </c:pt>
                <c:pt idx="10">
                  <c:v> Managing own time and prioritizing own tasks </c:v>
                </c:pt>
              </c:strCache>
            </c:strRef>
          </c:cat>
          <c:val>
            <c:numRef>
              <c:f>'Business environment'!$C$601:$C$611</c:f>
              <c:numCache>
                <c:formatCode>_(* #,##0.0_);_(* \(#,##0.0\);_(* "-"??_);_(@_)</c:formatCode>
                <c:ptCount val="11"/>
                <c:pt idx="0">
                  <c:v>0</c:v>
                </c:pt>
                <c:pt idx="1">
                  <c:v>2.23</c:v>
                </c:pt>
                <c:pt idx="2">
                  <c:v>6.15</c:v>
                </c:pt>
                <c:pt idx="3">
                  <c:v>6.15</c:v>
                </c:pt>
                <c:pt idx="4">
                  <c:v>7.26</c:v>
                </c:pt>
                <c:pt idx="5">
                  <c:v>2.23</c:v>
                </c:pt>
                <c:pt idx="6">
                  <c:v>6.15</c:v>
                </c:pt>
                <c:pt idx="7">
                  <c:v>8.3800000000000008</c:v>
                </c:pt>
                <c:pt idx="8">
                  <c:v>5.03</c:v>
                </c:pt>
                <c:pt idx="9">
                  <c:v>10.06</c:v>
                </c:pt>
                <c:pt idx="10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5-4E63-9113-A7AB3047D201}"/>
            </c:ext>
          </c:extLst>
        </c:ser>
        <c:ser>
          <c:idx val="2"/>
          <c:order val="2"/>
          <c:tx>
            <c:strRef>
              <c:f>'Business environment'!$D$600</c:f>
              <c:strCache>
                <c:ptCount val="1"/>
                <c:pt idx="0">
                  <c:v> Utilities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environment'!$A$601:$A$611</c:f>
              <c:strCache>
                <c:ptCount val="11"/>
                <c:pt idx="0">
                  <c:v> Others </c:v>
                </c:pt>
                <c:pt idx="1">
                  <c:v> Persuading of influencing others </c:v>
                </c:pt>
                <c:pt idx="2">
                  <c:v> Ability to instruct, teach or train other people </c:v>
                </c:pt>
                <c:pt idx="3">
                  <c:v> Making speeches or presentations </c:v>
                </c:pt>
                <c:pt idx="4">
                  <c:v> Client handling skills </c:v>
                </c:pt>
                <c:pt idx="5">
                  <c:v> Planning skills </c:v>
                </c:pt>
                <c:pt idx="6">
                  <c:v> Managing or motivating others </c:v>
                </c:pt>
                <c:pt idx="7">
                  <c:v> Emotional intelligence </c:v>
                </c:pt>
                <c:pt idx="8">
                  <c:v> Marketing skills </c:v>
                </c:pt>
                <c:pt idx="9">
                  <c:v> Team work </c:v>
                </c:pt>
                <c:pt idx="10">
                  <c:v> Managing own time and prioritizing own tasks </c:v>
                </c:pt>
              </c:strCache>
            </c:strRef>
          </c:cat>
          <c:val>
            <c:numRef>
              <c:f>'Business environment'!$D$601:$D$611</c:f>
              <c:numCache>
                <c:formatCode>_(* #,##0.0_);_(* \(#,##0.0\);_(*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48.11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5-4E63-9113-A7AB3047D201}"/>
            </c:ext>
          </c:extLst>
        </c:ser>
        <c:ser>
          <c:idx val="3"/>
          <c:order val="3"/>
          <c:tx>
            <c:strRef>
              <c:f>'Business environment'!$E$600</c:f>
              <c:strCache>
                <c:ptCount val="1"/>
                <c:pt idx="0">
                  <c:v> Services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environment'!$A$601:$A$611</c:f>
              <c:strCache>
                <c:ptCount val="11"/>
                <c:pt idx="0">
                  <c:v> Others </c:v>
                </c:pt>
                <c:pt idx="1">
                  <c:v> Persuading of influencing others </c:v>
                </c:pt>
                <c:pt idx="2">
                  <c:v> Ability to instruct, teach or train other people </c:v>
                </c:pt>
                <c:pt idx="3">
                  <c:v> Making speeches or presentations </c:v>
                </c:pt>
                <c:pt idx="4">
                  <c:v> Client handling skills </c:v>
                </c:pt>
                <c:pt idx="5">
                  <c:v> Planning skills </c:v>
                </c:pt>
                <c:pt idx="6">
                  <c:v> Managing or motivating others </c:v>
                </c:pt>
                <c:pt idx="7">
                  <c:v> Emotional intelligence </c:v>
                </c:pt>
                <c:pt idx="8">
                  <c:v> Marketing skills </c:v>
                </c:pt>
                <c:pt idx="9">
                  <c:v> Team work </c:v>
                </c:pt>
                <c:pt idx="10">
                  <c:v> Managing own time and prioritizing own tasks </c:v>
                </c:pt>
              </c:strCache>
            </c:strRef>
          </c:cat>
          <c:val>
            <c:numRef>
              <c:f>'Business environment'!$E$601:$E$611</c:f>
              <c:numCache>
                <c:formatCode>_(* #,##0.0_);_(* \(#,##0.0\);_(* "-"??_);_(@_)</c:formatCode>
                <c:ptCount val="11"/>
                <c:pt idx="0">
                  <c:v>0.05</c:v>
                </c:pt>
                <c:pt idx="1">
                  <c:v>2.54</c:v>
                </c:pt>
                <c:pt idx="2">
                  <c:v>4.1900000000000004</c:v>
                </c:pt>
                <c:pt idx="3">
                  <c:v>4.6900000000000004</c:v>
                </c:pt>
                <c:pt idx="4">
                  <c:v>6.91</c:v>
                </c:pt>
                <c:pt idx="5">
                  <c:v>4.47</c:v>
                </c:pt>
                <c:pt idx="6">
                  <c:v>5.65</c:v>
                </c:pt>
                <c:pt idx="7">
                  <c:v>7.73</c:v>
                </c:pt>
                <c:pt idx="8">
                  <c:v>4.34</c:v>
                </c:pt>
                <c:pt idx="9">
                  <c:v>8.9499999999999993</c:v>
                </c:pt>
                <c:pt idx="10">
                  <c:v>11.39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B5-4E63-9113-A7AB3047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624399"/>
        <c:axId val="548983503"/>
      </c:barChart>
      <c:catAx>
        <c:axId val="429624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983503"/>
        <c:crosses val="autoZero"/>
        <c:auto val="1"/>
        <c:lblAlgn val="ctr"/>
        <c:lblOffset val="100"/>
        <c:noMultiLvlLbl val="0"/>
      </c:catAx>
      <c:valAx>
        <c:axId val="548983503"/>
        <c:scaling>
          <c:orientation val="minMax"/>
        </c:scaling>
        <c:delete val="0"/>
        <c:axPos val="b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62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18b3f69-82c8-49f0-ae60-80ffccafc9b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062510936132999"/>
          <c:y val="5.0925925925925902E-2"/>
          <c:w val="0.50337489063867003"/>
          <c:h val="0.7357713619130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'Business environment'!$B$618</c:f>
              <c:strCache>
                <c:ptCount val="1"/>
                <c:pt idx="0">
                  <c:v> Micro 1-3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environment'!$A$619:$A$629</c:f>
              <c:strCache>
                <c:ptCount val="11"/>
                <c:pt idx="0">
                  <c:v> Others </c:v>
                </c:pt>
                <c:pt idx="1">
                  <c:v> Persuading of influencing others </c:v>
                </c:pt>
                <c:pt idx="2">
                  <c:v> Making speeches or presentations </c:v>
                </c:pt>
                <c:pt idx="3">
                  <c:v> Planning skills </c:v>
                </c:pt>
                <c:pt idx="4">
                  <c:v> Ability to instruct, teach or train other people </c:v>
                </c:pt>
                <c:pt idx="5">
                  <c:v> Marketing skills </c:v>
                </c:pt>
                <c:pt idx="6">
                  <c:v> Emotional intelligence </c:v>
                </c:pt>
                <c:pt idx="7">
                  <c:v> Client handling skills </c:v>
                </c:pt>
                <c:pt idx="8">
                  <c:v> Team work </c:v>
                </c:pt>
                <c:pt idx="9">
                  <c:v> Managing or motivating others </c:v>
                </c:pt>
                <c:pt idx="10">
                  <c:v> Managing own time and prioritizing own tasks </c:v>
                </c:pt>
              </c:strCache>
            </c:strRef>
          </c:cat>
          <c:val>
            <c:numRef>
              <c:f>'Business environment'!$B$619:$B$629</c:f>
              <c:numCache>
                <c:formatCode>_(* #,##0.0_);_(* \(#,##0.0\);_(*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3.77</c:v>
                </c:pt>
                <c:pt idx="4">
                  <c:v>4.79</c:v>
                </c:pt>
                <c:pt idx="5">
                  <c:v>2.23</c:v>
                </c:pt>
                <c:pt idx="6">
                  <c:v>0.48</c:v>
                </c:pt>
                <c:pt idx="7">
                  <c:v>1.1200000000000001</c:v>
                </c:pt>
                <c:pt idx="8">
                  <c:v>0.48</c:v>
                </c:pt>
                <c:pt idx="9">
                  <c:v>1.59</c:v>
                </c:pt>
                <c:pt idx="10">
                  <c:v>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F-4A86-9793-3BCC62D24FF1}"/>
            </c:ext>
          </c:extLst>
        </c:ser>
        <c:ser>
          <c:idx val="1"/>
          <c:order val="1"/>
          <c:tx>
            <c:strRef>
              <c:f>'Business environment'!$C$618</c:f>
              <c:strCache>
                <c:ptCount val="1"/>
                <c:pt idx="0">
                  <c:v> Small 4-30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environment'!$A$619:$A$629</c:f>
              <c:strCache>
                <c:ptCount val="11"/>
                <c:pt idx="0">
                  <c:v> Others </c:v>
                </c:pt>
                <c:pt idx="1">
                  <c:v> Persuading of influencing others </c:v>
                </c:pt>
                <c:pt idx="2">
                  <c:v> Making speeches or presentations </c:v>
                </c:pt>
                <c:pt idx="3">
                  <c:v> Planning skills </c:v>
                </c:pt>
                <c:pt idx="4">
                  <c:v> Ability to instruct, teach or train other people </c:v>
                </c:pt>
                <c:pt idx="5">
                  <c:v> Marketing skills </c:v>
                </c:pt>
                <c:pt idx="6">
                  <c:v> Emotional intelligence </c:v>
                </c:pt>
                <c:pt idx="7">
                  <c:v> Client handling skills </c:v>
                </c:pt>
                <c:pt idx="8">
                  <c:v> Team work </c:v>
                </c:pt>
                <c:pt idx="9">
                  <c:v> Managing or motivating others </c:v>
                </c:pt>
                <c:pt idx="10">
                  <c:v> Managing own time and prioritizing own tasks </c:v>
                </c:pt>
              </c:strCache>
            </c:strRef>
          </c:cat>
          <c:val>
            <c:numRef>
              <c:f>'Business environment'!$C$619:$C$629</c:f>
              <c:numCache>
                <c:formatCode>_(* #,##0.0_);_(* \(#,##0.0\);_(* "-"??_);_(@_)</c:formatCode>
                <c:ptCount val="11"/>
                <c:pt idx="0">
                  <c:v>0.05</c:v>
                </c:pt>
                <c:pt idx="1">
                  <c:v>2.64</c:v>
                </c:pt>
                <c:pt idx="2">
                  <c:v>5.33</c:v>
                </c:pt>
                <c:pt idx="3">
                  <c:v>4.2</c:v>
                </c:pt>
                <c:pt idx="4">
                  <c:v>4.1399999999999997</c:v>
                </c:pt>
                <c:pt idx="5">
                  <c:v>4.53</c:v>
                </c:pt>
                <c:pt idx="6">
                  <c:v>7.45</c:v>
                </c:pt>
                <c:pt idx="7">
                  <c:v>6.1</c:v>
                </c:pt>
                <c:pt idx="8">
                  <c:v>8.01</c:v>
                </c:pt>
                <c:pt idx="9">
                  <c:v>6.39</c:v>
                </c:pt>
                <c:pt idx="10">
                  <c:v>11.66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AF-4A86-9793-3BCC62D24FF1}"/>
            </c:ext>
          </c:extLst>
        </c:ser>
        <c:ser>
          <c:idx val="2"/>
          <c:order val="2"/>
          <c:tx>
            <c:strRef>
              <c:f>'Business environment'!$D$618</c:f>
              <c:strCache>
                <c:ptCount val="1"/>
                <c:pt idx="0">
                  <c:v> Medium 31-100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environment'!$A$619:$A$629</c:f>
              <c:strCache>
                <c:ptCount val="11"/>
                <c:pt idx="0">
                  <c:v> Others </c:v>
                </c:pt>
                <c:pt idx="1">
                  <c:v> Persuading of influencing others </c:v>
                </c:pt>
                <c:pt idx="2">
                  <c:v> Making speeches or presentations </c:v>
                </c:pt>
                <c:pt idx="3">
                  <c:v> Planning skills </c:v>
                </c:pt>
                <c:pt idx="4">
                  <c:v> Ability to instruct, teach or train other people </c:v>
                </c:pt>
                <c:pt idx="5">
                  <c:v> Marketing skills </c:v>
                </c:pt>
                <c:pt idx="6">
                  <c:v> Emotional intelligence </c:v>
                </c:pt>
                <c:pt idx="7">
                  <c:v> Client handling skills </c:v>
                </c:pt>
                <c:pt idx="8">
                  <c:v> Team work </c:v>
                </c:pt>
                <c:pt idx="9">
                  <c:v> Managing or motivating others </c:v>
                </c:pt>
                <c:pt idx="10">
                  <c:v> Managing own time and prioritizing own tasks </c:v>
                </c:pt>
              </c:strCache>
            </c:strRef>
          </c:cat>
          <c:val>
            <c:numRef>
              <c:f>'Business environment'!$D$619:$D$629</c:f>
              <c:numCache>
                <c:formatCode>_(* #,##0.0_);_(* \(#,##0.0\);_(* "-"??_);_(@_)</c:formatCode>
                <c:ptCount val="11"/>
                <c:pt idx="0">
                  <c:v>0.1</c:v>
                </c:pt>
                <c:pt idx="1">
                  <c:v>1.44</c:v>
                </c:pt>
                <c:pt idx="2">
                  <c:v>7.6</c:v>
                </c:pt>
                <c:pt idx="3">
                  <c:v>4.84</c:v>
                </c:pt>
                <c:pt idx="4">
                  <c:v>5.88</c:v>
                </c:pt>
                <c:pt idx="5">
                  <c:v>4.55</c:v>
                </c:pt>
                <c:pt idx="6">
                  <c:v>8.26</c:v>
                </c:pt>
                <c:pt idx="7">
                  <c:v>8.02</c:v>
                </c:pt>
                <c:pt idx="8">
                  <c:v>11.91</c:v>
                </c:pt>
                <c:pt idx="9">
                  <c:v>4.7699999999999996</c:v>
                </c:pt>
                <c:pt idx="10">
                  <c:v>12.08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AF-4A86-9793-3BCC62D24FF1}"/>
            </c:ext>
          </c:extLst>
        </c:ser>
        <c:ser>
          <c:idx val="3"/>
          <c:order val="3"/>
          <c:tx>
            <c:strRef>
              <c:f>'Business environment'!$E$618</c:f>
              <c:strCache>
                <c:ptCount val="1"/>
                <c:pt idx="0">
                  <c:v> Big 100 +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environment'!$A$619:$A$629</c:f>
              <c:strCache>
                <c:ptCount val="11"/>
                <c:pt idx="0">
                  <c:v> Others </c:v>
                </c:pt>
                <c:pt idx="1">
                  <c:v> Persuading of influencing others </c:v>
                </c:pt>
                <c:pt idx="2">
                  <c:v> Making speeches or presentations </c:v>
                </c:pt>
                <c:pt idx="3">
                  <c:v> Planning skills </c:v>
                </c:pt>
                <c:pt idx="4">
                  <c:v> Ability to instruct, teach or train other people </c:v>
                </c:pt>
                <c:pt idx="5">
                  <c:v> Marketing skills </c:v>
                </c:pt>
                <c:pt idx="6">
                  <c:v> Emotional intelligence </c:v>
                </c:pt>
                <c:pt idx="7">
                  <c:v> Client handling skills </c:v>
                </c:pt>
                <c:pt idx="8">
                  <c:v> Team work </c:v>
                </c:pt>
                <c:pt idx="9">
                  <c:v> Managing or motivating others </c:v>
                </c:pt>
                <c:pt idx="10">
                  <c:v> Managing own time and prioritizing own tasks </c:v>
                </c:pt>
              </c:strCache>
            </c:strRef>
          </c:cat>
          <c:val>
            <c:numRef>
              <c:f>'Business environment'!$E$619:$E$629</c:f>
              <c:numCache>
                <c:formatCode>_(* #,##0.0_);_(* \(#,##0.0\);_(* "-"??_);_(@_)</c:formatCode>
                <c:ptCount val="11"/>
                <c:pt idx="0">
                  <c:v>0</c:v>
                </c:pt>
                <c:pt idx="1">
                  <c:v>5.55</c:v>
                </c:pt>
                <c:pt idx="2">
                  <c:v>6.18</c:v>
                </c:pt>
                <c:pt idx="3">
                  <c:v>4.01</c:v>
                </c:pt>
                <c:pt idx="5">
                  <c:v>4.6399999999999997</c:v>
                </c:pt>
                <c:pt idx="6">
                  <c:v>12.57</c:v>
                </c:pt>
                <c:pt idx="7">
                  <c:v>11.19</c:v>
                </c:pt>
                <c:pt idx="8">
                  <c:v>12.69</c:v>
                </c:pt>
                <c:pt idx="9">
                  <c:v>7.48</c:v>
                </c:pt>
                <c:pt idx="10">
                  <c:v>16.37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AF-4A86-9793-3BCC62D2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0818527"/>
        <c:axId val="558779407"/>
      </c:barChart>
      <c:catAx>
        <c:axId val="490818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779407"/>
        <c:crosses val="autoZero"/>
        <c:auto val="1"/>
        <c:lblAlgn val="ctr"/>
        <c:lblOffset val="100"/>
        <c:noMultiLvlLbl val="0"/>
      </c:catAx>
      <c:valAx>
        <c:axId val="558779407"/>
        <c:scaling>
          <c:orientation val="minMax"/>
        </c:scaling>
        <c:delete val="0"/>
        <c:axPos val="b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1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25a2d82-25e9-403d-a6a7-0844a7c88f3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environment'!$B$636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environment'!$A$637:$A$647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environment'!$B$637:$B$647</c:f>
              <c:numCache>
                <c:formatCode>0.0</c:formatCode>
                <c:ptCount val="11"/>
                <c:pt idx="0">
                  <c:v>23.08</c:v>
                </c:pt>
                <c:pt idx="1">
                  <c:v>15.38</c:v>
                </c:pt>
                <c:pt idx="2">
                  <c:v>7.69</c:v>
                </c:pt>
                <c:pt idx="3">
                  <c:v>7.69</c:v>
                </c:pt>
                <c:pt idx="7">
                  <c:v>7.69</c:v>
                </c:pt>
                <c:pt idx="10">
                  <c:v>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1-47D4-83A1-D1D0C7CC5449}"/>
            </c:ext>
          </c:extLst>
        </c:ser>
        <c:ser>
          <c:idx val="1"/>
          <c:order val="1"/>
          <c:tx>
            <c:strRef>
              <c:f>'Business environment'!$C$636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environment'!$A$637:$A$647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environment'!$C$637:$C$647</c:f>
              <c:numCache>
                <c:formatCode>0.0</c:formatCode>
                <c:ptCount val="11"/>
                <c:pt idx="0">
                  <c:v>17.32</c:v>
                </c:pt>
                <c:pt idx="1">
                  <c:v>13.97</c:v>
                </c:pt>
                <c:pt idx="2">
                  <c:v>7.26</c:v>
                </c:pt>
                <c:pt idx="3">
                  <c:v>9.5</c:v>
                </c:pt>
                <c:pt idx="4">
                  <c:v>7.26</c:v>
                </c:pt>
                <c:pt idx="5">
                  <c:v>10.06</c:v>
                </c:pt>
                <c:pt idx="6">
                  <c:v>6.7</c:v>
                </c:pt>
                <c:pt idx="7">
                  <c:v>5.59</c:v>
                </c:pt>
                <c:pt idx="8">
                  <c:v>7.26</c:v>
                </c:pt>
                <c:pt idx="9">
                  <c:v>1.68</c:v>
                </c:pt>
                <c:pt idx="10">
                  <c:v>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1-47D4-83A1-D1D0C7CC5449}"/>
            </c:ext>
          </c:extLst>
        </c:ser>
        <c:ser>
          <c:idx val="2"/>
          <c:order val="2"/>
          <c:tx>
            <c:strRef>
              <c:f>'Business environment'!$D$636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environment'!$A$637:$A$647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environment'!$D$637:$D$647</c:f>
              <c:numCache>
                <c:formatCode>0.0</c:formatCode>
                <c:ptCount val="11"/>
                <c:pt idx="6">
                  <c:v>0.76</c:v>
                </c:pt>
                <c:pt idx="10">
                  <c:v>48.11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1-47D4-83A1-D1D0C7CC5449}"/>
            </c:ext>
          </c:extLst>
        </c:ser>
        <c:ser>
          <c:idx val="3"/>
          <c:order val="3"/>
          <c:tx>
            <c:strRef>
              <c:f>'Business environment'!$E$636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environment'!$A$637:$A$647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environment'!$E$637:$E$647</c:f>
              <c:numCache>
                <c:formatCode>0.0</c:formatCode>
                <c:ptCount val="11"/>
                <c:pt idx="0">
                  <c:v>12.36</c:v>
                </c:pt>
                <c:pt idx="1">
                  <c:v>15.47</c:v>
                </c:pt>
                <c:pt idx="2">
                  <c:v>7.16</c:v>
                </c:pt>
                <c:pt idx="3">
                  <c:v>7.33</c:v>
                </c:pt>
                <c:pt idx="4">
                  <c:v>3.8</c:v>
                </c:pt>
                <c:pt idx="5">
                  <c:v>5.89</c:v>
                </c:pt>
                <c:pt idx="6">
                  <c:v>8.18</c:v>
                </c:pt>
                <c:pt idx="7">
                  <c:v>3.91</c:v>
                </c:pt>
                <c:pt idx="8">
                  <c:v>5.58</c:v>
                </c:pt>
                <c:pt idx="9">
                  <c:v>1.23</c:v>
                </c:pt>
                <c:pt idx="10">
                  <c:v>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61-47D4-83A1-D1D0C7CC5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581871"/>
        <c:axId val="367645279"/>
      </c:barChart>
      <c:catAx>
        <c:axId val="38058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645279"/>
        <c:crosses val="autoZero"/>
        <c:auto val="1"/>
        <c:lblAlgn val="ctr"/>
        <c:lblOffset val="100"/>
        <c:noMultiLvlLbl val="0"/>
      </c:catAx>
      <c:valAx>
        <c:axId val="367645279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58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12171385033299"/>
          <c:y val="0.83630805418709797"/>
          <c:w val="0.44895459330103399"/>
          <c:h val="5.1272665679080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bb16877-1533-411b-8689-efa472e26a7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environment'!$B$662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environment'!$A$663:$A$673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environment'!$B$663:$B$673</c:f>
              <c:numCache>
                <c:formatCode>0.0</c:formatCode>
                <c:ptCount val="11"/>
                <c:pt idx="0">
                  <c:v>1.59</c:v>
                </c:pt>
                <c:pt idx="1">
                  <c:v>6.18</c:v>
                </c:pt>
                <c:pt idx="2">
                  <c:v>2.89</c:v>
                </c:pt>
                <c:pt idx="3">
                  <c:v>2.23</c:v>
                </c:pt>
                <c:pt idx="5">
                  <c:v>0.78</c:v>
                </c:pt>
                <c:pt idx="6">
                  <c:v>1.1200000000000001</c:v>
                </c:pt>
                <c:pt idx="7">
                  <c:v>2.23</c:v>
                </c:pt>
                <c:pt idx="8">
                  <c:v>1.29</c:v>
                </c:pt>
                <c:pt idx="10">
                  <c:v>10.69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7-40B9-BD17-F89C72B95508}"/>
            </c:ext>
          </c:extLst>
        </c:ser>
        <c:ser>
          <c:idx val="1"/>
          <c:order val="1"/>
          <c:tx>
            <c:strRef>
              <c:f>'Business environment'!$C$662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'Business environment'!$A$663:$A$673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environment'!$C$663:$C$673</c:f>
              <c:numCache>
                <c:formatCode>0.0</c:formatCode>
                <c:ptCount val="11"/>
                <c:pt idx="0">
                  <c:v>14.05</c:v>
                </c:pt>
                <c:pt idx="1">
                  <c:v>14.93</c:v>
                </c:pt>
                <c:pt idx="2">
                  <c:v>8.1300000000000008</c:v>
                </c:pt>
                <c:pt idx="3">
                  <c:v>6.46</c:v>
                </c:pt>
                <c:pt idx="4">
                  <c:v>3.33</c:v>
                </c:pt>
                <c:pt idx="5">
                  <c:v>6.43</c:v>
                </c:pt>
                <c:pt idx="6">
                  <c:v>7.39</c:v>
                </c:pt>
                <c:pt idx="7">
                  <c:v>4.29</c:v>
                </c:pt>
                <c:pt idx="8">
                  <c:v>6.63</c:v>
                </c:pt>
                <c:pt idx="9">
                  <c:v>1.28</c:v>
                </c:pt>
                <c:pt idx="10">
                  <c:v>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67-40B9-BD17-F89C72B95508}"/>
            </c:ext>
          </c:extLst>
        </c:ser>
        <c:ser>
          <c:idx val="2"/>
          <c:order val="2"/>
          <c:tx>
            <c:strRef>
              <c:f>'Business environment'!$D$662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environment'!$A$663:$A$673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environment'!$D$663:$D$673</c:f>
              <c:numCache>
                <c:formatCode>0.0</c:formatCode>
                <c:ptCount val="11"/>
                <c:pt idx="0">
                  <c:v>13.97</c:v>
                </c:pt>
                <c:pt idx="1">
                  <c:v>17.95</c:v>
                </c:pt>
                <c:pt idx="2">
                  <c:v>7.45</c:v>
                </c:pt>
                <c:pt idx="3">
                  <c:v>9.1199999999999992</c:v>
                </c:pt>
                <c:pt idx="4">
                  <c:v>5.33</c:v>
                </c:pt>
                <c:pt idx="5">
                  <c:v>7.19</c:v>
                </c:pt>
                <c:pt idx="6">
                  <c:v>12.08</c:v>
                </c:pt>
                <c:pt idx="7">
                  <c:v>4.4400000000000004</c:v>
                </c:pt>
                <c:pt idx="8">
                  <c:v>6.45</c:v>
                </c:pt>
                <c:pt idx="9">
                  <c:v>1.1200000000000001</c:v>
                </c:pt>
                <c:pt idx="10">
                  <c:v>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67-40B9-BD17-F89C72B95508}"/>
            </c:ext>
          </c:extLst>
        </c:ser>
        <c:ser>
          <c:idx val="3"/>
          <c:order val="3"/>
          <c:tx>
            <c:strRef>
              <c:f>'Business environment'!$E$662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environment'!$A$663:$A$673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environment'!$E$663:$E$673</c:f>
              <c:numCache>
                <c:formatCode>0.0</c:formatCode>
                <c:ptCount val="11"/>
                <c:pt idx="0">
                  <c:v>13.07</c:v>
                </c:pt>
                <c:pt idx="1">
                  <c:v>17.739999999999998</c:v>
                </c:pt>
                <c:pt idx="2">
                  <c:v>6.06</c:v>
                </c:pt>
                <c:pt idx="3">
                  <c:v>10.91</c:v>
                </c:pt>
                <c:pt idx="4">
                  <c:v>6.34</c:v>
                </c:pt>
                <c:pt idx="5">
                  <c:v>6.49</c:v>
                </c:pt>
                <c:pt idx="6">
                  <c:v>7.79</c:v>
                </c:pt>
                <c:pt idx="7">
                  <c:v>3.33</c:v>
                </c:pt>
                <c:pt idx="8">
                  <c:v>3.79</c:v>
                </c:pt>
                <c:pt idx="9">
                  <c:v>2.2000000000000002</c:v>
                </c:pt>
                <c:pt idx="10">
                  <c:v>4.0599999999999996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67-40B9-BD17-F89C72B9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487055"/>
        <c:axId val="491241519"/>
      </c:barChart>
      <c:catAx>
        <c:axId val="36648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241519"/>
        <c:crosses val="autoZero"/>
        <c:auto val="1"/>
        <c:lblAlgn val="ctr"/>
        <c:lblOffset val="100"/>
        <c:noMultiLvlLbl val="0"/>
      </c:catAx>
      <c:valAx>
        <c:axId val="49124151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487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56ad3db-3d86-416f-9d03-ab3817f0dc8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environment'!$B$683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environment'!$A$684:$A$693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environment'!$B$684:$B$693</c:f>
              <c:numCache>
                <c:formatCode>_(* #,##0.0_);_(* \(#,##0.0\);_(* "-"_);_(@_)</c:formatCode>
                <c:ptCount val="10"/>
                <c:pt idx="0">
                  <c:v>0</c:v>
                </c:pt>
                <c:pt idx="1">
                  <c:v>7.69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7.69</c:v>
                </c:pt>
                <c:pt idx="6">
                  <c:v>7.69</c:v>
                </c:pt>
                <c:pt idx="7">
                  <c:v>7.69</c:v>
                </c:pt>
                <c:pt idx="8">
                  <c:v>15.38</c:v>
                </c:pt>
                <c:pt idx="9">
                  <c:v>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D-46E5-819E-C0482479AAE9}"/>
            </c:ext>
          </c:extLst>
        </c:ser>
        <c:ser>
          <c:idx val="1"/>
          <c:order val="1"/>
          <c:tx>
            <c:strRef>
              <c:f>'Business environment'!$C$683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environment'!$A$684:$A$693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environment'!$C$684:$C$693</c:f>
              <c:numCache>
                <c:formatCode>_(* #,##0.0_);_(* \(#,##0.0\);_(* "-"_);_(@_)</c:formatCode>
                <c:ptCount val="10"/>
                <c:pt idx="0">
                  <c:v>11.73</c:v>
                </c:pt>
                <c:pt idx="1">
                  <c:v>9.5</c:v>
                </c:pt>
                <c:pt idx="2">
                  <c:v>12.85</c:v>
                </c:pt>
                <c:pt idx="3">
                  <c:v>7.26</c:v>
                </c:pt>
                <c:pt idx="4">
                  <c:v>5.03</c:v>
                </c:pt>
                <c:pt idx="5">
                  <c:v>10.61</c:v>
                </c:pt>
                <c:pt idx="6">
                  <c:v>12.29</c:v>
                </c:pt>
                <c:pt idx="7">
                  <c:v>5.03</c:v>
                </c:pt>
                <c:pt idx="8">
                  <c:v>5.59</c:v>
                </c:pt>
                <c:pt idx="9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D-46E5-819E-C0482479AAE9}"/>
            </c:ext>
          </c:extLst>
        </c:ser>
        <c:ser>
          <c:idx val="2"/>
          <c:order val="2"/>
          <c:tx>
            <c:strRef>
              <c:f>'Business environment'!$D$683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environment'!$A$684:$A$693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environment'!$D$684:$D$693</c:f>
              <c:numCache>
                <c:formatCode>_(* #,##0.0_);_(* \(#,##0.0\);_(*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48.87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3D-46E5-819E-C0482479AAE9}"/>
            </c:ext>
          </c:extLst>
        </c:ser>
        <c:ser>
          <c:idx val="3"/>
          <c:order val="3"/>
          <c:tx>
            <c:strRef>
              <c:f>'Business environment'!$E$683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environment'!$A$684:$A$693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environment'!$E$684:$E$693</c:f>
              <c:numCache>
                <c:formatCode>_(* #,##0.0_);_(* \(#,##0.0\);_(* "-"_);_(@_)</c:formatCode>
                <c:ptCount val="10"/>
                <c:pt idx="0">
                  <c:v>5.8</c:v>
                </c:pt>
                <c:pt idx="1">
                  <c:v>7.13</c:v>
                </c:pt>
                <c:pt idx="2">
                  <c:v>10.95</c:v>
                </c:pt>
                <c:pt idx="3">
                  <c:v>7.25</c:v>
                </c:pt>
                <c:pt idx="4">
                  <c:v>6.51</c:v>
                </c:pt>
                <c:pt idx="5">
                  <c:v>7.75</c:v>
                </c:pt>
                <c:pt idx="6">
                  <c:v>9.41</c:v>
                </c:pt>
                <c:pt idx="7">
                  <c:v>4.8</c:v>
                </c:pt>
                <c:pt idx="8">
                  <c:v>4.43</c:v>
                </c:pt>
                <c:pt idx="9">
                  <c:v>5.0199999999999996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3D-46E5-819E-C0482479A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69869215"/>
        <c:axId val="548984495"/>
      </c:barChart>
      <c:catAx>
        <c:axId val="26986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984495"/>
        <c:crosses val="autoZero"/>
        <c:auto val="1"/>
        <c:lblAlgn val="ctr"/>
        <c:lblOffset val="100"/>
        <c:noMultiLvlLbl val="0"/>
      </c:catAx>
      <c:valAx>
        <c:axId val="548984495"/>
        <c:scaling>
          <c:orientation val="minMax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86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cab165b-b95f-459a-ad17-19e643dee4d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activities'!$B$69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'Business activities'!$A$70:$A$86</c:f>
              <c:strCache>
                <c:ptCount val="17"/>
                <c:pt idx="0">
                  <c:v>Mining and quarrying</c:v>
                </c:pt>
                <c:pt idx="1">
                  <c:v>Electricity, gas, steam and air conditioning supply</c:v>
                </c:pt>
                <c:pt idx="2">
                  <c:v>Transportation and storage</c:v>
                </c:pt>
                <c:pt idx="3">
                  <c:v>Real estate activities</c:v>
                </c:pt>
                <c:pt idx="4">
                  <c:v>Education</c:v>
                </c:pt>
                <c:pt idx="5">
                  <c:v>Human health and social work activities</c:v>
                </c:pt>
                <c:pt idx="6">
                  <c:v>Construction</c:v>
                </c:pt>
                <c:pt idx="7">
                  <c:v>Water supply; sewerage, waste management and remediation activities</c:v>
                </c:pt>
                <c:pt idx="8">
                  <c:v>Administrative and support service activities</c:v>
                </c:pt>
                <c:pt idx="9">
                  <c:v>Professional, scientific and technical activities</c:v>
                </c:pt>
                <c:pt idx="10">
                  <c:v>Arts, entertainment and recreation</c:v>
                </c:pt>
                <c:pt idx="11">
                  <c:v>Financial and insurance activities</c:v>
                </c:pt>
                <c:pt idx="12">
                  <c:v>Information and communication</c:v>
                </c:pt>
                <c:pt idx="13">
                  <c:v>Wholesale and retail trade; repair of motor vehicles and motorcycles</c:v>
                </c:pt>
                <c:pt idx="14">
                  <c:v>Manufacturing</c:v>
                </c:pt>
                <c:pt idx="15">
                  <c:v>Other service activities</c:v>
                </c:pt>
                <c:pt idx="16">
                  <c:v>Accommodation and food service activities</c:v>
                </c:pt>
              </c:strCache>
            </c:strRef>
          </c:cat>
          <c:val>
            <c:numRef>
              <c:f>'Business activities'!$B$70:$B$86</c:f>
              <c:numCache>
                <c:formatCode>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0.83662756788283299</c:v>
                </c:pt>
                <c:pt idx="5">
                  <c:v>0.734877417765184</c:v>
                </c:pt>
                <c:pt idx="6">
                  <c:v>0.68259385665529004</c:v>
                </c:pt>
                <c:pt idx="7">
                  <c:v>0.58091286307053902</c:v>
                </c:pt>
                <c:pt idx="8">
                  <c:v>0.31750963091835499</c:v>
                </c:pt>
                <c:pt idx="9">
                  <c:v>0.27575277337559401</c:v>
                </c:pt>
                <c:pt idx="10">
                  <c:v>0.25730994152046799</c:v>
                </c:pt>
                <c:pt idx="11">
                  <c:v>0.199157746973153</c:v>
                </c:pt>
                <c:pt idx="12">
                  <c:v>0.13733140803096899</c:v>
                </c:pt>
                <c:pt idx="13">
                  <c:v>0.11670115660336</c:v>
                </c:pt>
                <c:pt idx="14">
                  <c:v>0.113480629742287</c:v>
                </c:pt>
                <c:pt idx="15">
                  <c:v>8.5315222854343301E-2</c:v>
                </c:pt>
                <c:pt idx="16">
                  <c:v>7.7298814584515194E-2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B-4EB5-9AA3-90E306852F9A}"/>
            </c:ext>
          </c:extLst>
        </c:ser>
        <c:ser>
          <c:idx val="1"/>
          <c:order val="1"/>
          <c:tx>
            <c:strRef>
              <c:f>'Business activities'!$C$69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'Business activities'!$A$70:$A$86</c:f>
              <c:strCache>
                <c:ptCount val="17"/>
                <c:pt idx="0">
                  <c:v>Mining and quarrying</c:v>
                </c:pt>
                <c:pt idx="1">
                  <c:v>Electricity, gas, steam and air conditioning supply</c:v>
                </c:pt>
                <c:pt idx="2">
                  <c:v>Transportation and storage</c:v>
                </c:pt>
                <c:pt idx="3">
                  <c:v>Real estate activities</c:v>
                </c:pt>
                <c:pt idx="4">
                  <c:v>Education</c:v>
                </c:pt>
                <c:pt idx="5">
                  <c:v>Human health and social work activities</c:v>
                </c:pt>
                <c:pt idx="6">
                  <c:v>Construction</c:v>
                </c:pt>
                <c:pt idx="7">
                  <c:v>Water supply; sewerage, waste management and remediation activities</c:v>
                </c:pt>
                <c:pt idx="8">
                  <c:v>Administrative and support service activities</c:v>
                </c:pt>
                <c:pt idx="9">
                  <c:v>Professional, scientific and technical activities</c:v>
                </c:pt>
                <c:pt idx="10">
                  <c:v>Arts, entertainment and recreation</c:v>
                </c:pt>
                <c:pt idx="11">
                  <c:v>Financial and insurance activities</c:v>
                </c:pt>
                <c:pt idx="12">
                  <c:v>Information and communication</c:v>
                </c:pt>
                <c:pt idx="13">
                  <c:v>Wholesale and retail trade; repair of motor vehicles and motorcycles</c:v>
                </c:pt>
                <c:pt idx="14">
                  <c:v>Manufacturing</c:v>
                </c:pt>
                <c:pt idx="15">
                  <c:v>Other service activities</c:v>
                </c:pt>
                <c:pt idx="16">
                  <c:v>Accommodation and food service activities</c:v>
                </c:pt>
              </c:strCache>
            </c:strRef>
          </c:cat>
          <c:val>
            <c:numRef>
              <c:f>'Business activities'!$C$70:$C$86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0.16337243211716701</c:v>
                </c:pt>
                <c:pt idx="5">
                  <c:v>0.265122582234816</c:v>
                </c:pt>
                <c:pt idx="6">
                  <c:v>0.31740614334471001</c:v>
                </c:pt>
                <c:pt idx="7">
                  <c:v>0.41908713692946098</c:v>
                </c:pt>
                <c:pt idx="8">
                  <c:v>0.68249036908164495</c:v>
                </c:pt>
                <c:pt idx="9">
                  <c:v>0.72424722662440599</c:v>
                </c:pt>
                <c:pt idx="10">
                  <c:v>0.74269005847953196</c:v>
                </c:pt>
                <c:pt idx="11">
                  <c:v>0.80084225302684697</c:v>
                </c:pt>
                <c:pt idx="12">
                  <c:v>0.86266859196903101</c:v>
                </c:pt>
                <c:pt idx="13">
                  <c:v>0.88329884339664</c:v>
                </c:pt>
                <c:pt idx="14">
                  <c:v>0.88651937025771299</c:v>
                </c:pt>
                <c:pt idx="15">
                  <c:v>0.91468477714565699</c:v>
                </c:pt>
                <c:pt idx="16">
                  <c:v>0.92270118541548496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B-4EB5-9AA3-90E30685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792328"/>
        <c:axId val="371795464"/>
      </c:barChart>
      <c:catAx>
        <c:axId val="37179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5464"/>
        <c:crosses val="autoZero"/>
        <c:auto val="1"/>
        <c:lblAlgn val="ctr"/>
        <c:lblOffset val="100"/>
        <c:noMultiLvlLbl val="0"/>
      </c:catAx>
      <c:valAx>
        <c:axId val="37179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2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4654975-6f4e-40d7-8afc-3e0703f7f47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environment'!$B$704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environment'!$A$705:$A$714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environment'!$B$705:$B$714</c:f>
              <c:numCache>
                <c:formatCode>0.0</c:formatCode>
                <c:ptCount val="10"/>
                <c:pt idx="0">
                  <c:v>1.1200000000000001</c:v>
                </c:pt>
                <c:pt idx="1">
                  <c:v>0</c:v>
                </c:pt>
                <c:pt idx="2">
                  <c:v>0.18</c:v>
                </c:pt>
                <c:pt idx="4">
                  <c:v>6</c:v>
                </c:pt>
                <c:pt idx="5">
                  <c:v>4.95</c:v>
                </c:pt>
                <c:pt idx="6">
                  <c:v>2.25</c:v>
                </c:pt>
                <c:pt idx="7">
                  <c:v>0.48</c:v>
                </c:pt>
                <c:pt idx="8">
                  <c:v>1.1200000000000001</c:v>
                </c:pt>
                <c:pt idx="9">
                  <c:v>8.4600000000000009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6-4C79-8545-0045CAC0B0EF}"/>
            </c:ext>
          </c:extLst>
        </c:ser>
        <c:ser>
          <c:idx val="1"/>
          <c:order val="1"/>
          <c:tx>
            <c:strRef>
              <c:f>'Business environment'!$C$704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'Business environment'!$A$705:$A$714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environment'!$C$705:$C$714</c:f>
              <c:numCache>
                <c:formatCode>0.0</c:formatCode>
                <c:ptCount val="10"/>
                <c:pt idx="0">
                  <c:v>5.0599999999999996</c:v>
                </c:pt>
                <c:pt idx="1">
                  <c:v>7.08</c:v>
                </c:pt>
                <c:pt idx="2">
                  <c:v>12.19</c:v>
                </c:pt>
                <c:pt idx="3">
                  <c:v>7.45</c:v>
                </c:pt>
                <c:pt idx="4">
                  <c:v>6.76</c:v>
                </c:pt>
                <c:pt idx="5">
                  <c:v>8.67</c:v>
                </c:pt>
                <c:pt idx="6">
                  <c:v>9.57</c:v>
                </c:pt>
                <c:pt idx="7">
                  <c:v>4.67</c:v>
                </c:pt>
                <c:pt idx="8">
                  <c:v>4.29</c:v>
                </c:pt>
                <c:pt idx="9">
                  <c:v>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6-4C79-8545-0045CAC0B0EF}"/>
            </c:ext>
          </c:extLst>
        </c:ser>
        <c:ser>
          <c:idx val="2"/>
          <c:order val="2"/>
          <c:tx>
            <c:strRef>
              <c:f>'Business environment'!$D$704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environment'!$A$705:$A$714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environment'!$D$705:$D$714</c:f>
              <c:numCache>
                <c:formatCode>0.0</c:formatCode>
                <c:ptCount val="10"/>
                <c:pt idx="0">
                  <c:v>9.2100000000000009</c:v>
                </c:pt>
                <c:pt idx="1">
                  <c:v>10.36</c:v>
                </c:pt>
                <c:pt idx="2">
                  <c:v>10.06</c:v>
                </c:pt>
                <c:pt idx="3">
                  <c:v>8.89</c:v>
                </c:pt>
                <c:pt idx="4">
                  <c:v>4.2699999999999996</c:v>
                </c:pt>
                <c:pt idx="5">
                  <c:v>12.48</c:v>
                </c:pt>
                <c:pt idx="6">
                  <c:v>14.24</c:v>
                </c:pt>
                <c:pt idx="7">
                  <c:v>7.44</c:v>
                </c:pt>
                <c:pt idx="8">
                  <c:v>4.54</c:v>
                </c:pt>
                <c:pt idx="9">
                  <c:v>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6-4C79-8545-0045CAC0B0EF}"/>
            </c:ext>
          </c:extLst>
        </c:ser>
        <c:ser>
          <c:idx val="3"/>
          <c:order val="3"/>
          <c:tx>
            <c:strRef>
              <c:f>'Business environment'!$E$704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environment'!$A$705:$A$714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environment'!$E$705:$E$714</c:f>
              <c:numCache>
                <c:formatCode>0.0</c:formatCode>
                <c:ptCount val="10"/>
                <c:pt idx="0">
                  <c:v>7.24</c:v>
                </c:pt>
                <c:pt idx="1">
                  <c:v>7.27</c:v>
                </c:pt>
                <c:pt idx="2">
                  <c:v>15.81</c:v>
                </c:pt>
                <c:pt idx="3">
                  <c:v>8.25</c:v>
                </c:pt>
                <c:pt idx="4">
                  <c:v>8.49</c:v>
                </c:pt>
                <c:pt idx="5">
                  <c:v>4.1900000000000004</c:v>
                </c:pt>
                <c:pt idx="6">
                  <c:v>6</c:v>
                </c:pt>
                <c:pt idx="7">
                  <c:v>3.62</c:v>
                </c:pt>
                <c:pt idx="8">
                  <c:v>7.46</c:v>
                </c:pt>
                <c:pt idx="9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6-4C79-8545-0045CAC0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7007647"/>
        <c:axId val="434550959"/>
      </c:barChart>
      <c:catAx>
        <c:axId val="55700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550959"/>
        <c:crosses val="autoZero"/>
        <c:auto val="1"/>
        <c:lblAlgn val="ctr"/>
        <c:lblOffset val="100"/>
        <c:noMultiLvlLbl val="0"/>
      </c:catAx>
      <c:valAx>
        <c:axId val="43455095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00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c691f6c-5063-4082-b618-6ddcf9e903a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environment'!$A$725:$B$733</c:f>
              <c:multiLvlStrCache>
                <c:ptCount val="9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Micro 1-3</c:v>
                  </c:pt>
                  <c:pt idx="6">
                    <c:v>Small 4-30</c:v>
                  </c:pt>
                  <c:pt idx="7">
                    <c:v>Medium 31-100</c:v>
                  </c:pt>
                  <c:pt idx="8">
                    <c:v>Big 100 +</c:v>
                  </c:pt>
                </c:lvl>
                <c:lvl>
                  <c:pt idx="0">
                    <c:v>Sector</c:v>
                  </c:pt>
                  <c:pt idx="5">
                    <c:v>Size</c:v>
                  </c:pt>
                </c:lvl>
              </c:multiLvlStrCache>
            </c:multiLvlStrRef>
          </c:cat>
          <c:val>
            <c:numRef>
              <c:f>'Business environment'!$C$725:$C$733</c:f>
              <c:numCache>
                <c:formatCode>0.0</c:formatCode>
                <c:ptCount val="9"/>
                <c:pt idx="0">
                  <c:v>86.57</c:v>
                </c:pt>
                <c:pt idx="1">
                  <c:v>87.2</c:v>
                </c:pt>
                <c:pt idx="2">
                  <c:v>94.9</c:v>
                </c:pt>
                <c:pt idx="3">
                  <c:v>85.22</c:v>
                </c:pt>
                <c:pt idx="4">
                  <c:v>56.27</c:v>
                </c:pt>
                <c:pt idx="5">
                  <c:v>16.37</c:v>
                </c:pt>
                <c:pt idx="6">
                  <c:v>63.28</c:v>
                </c:pt>
                <c:pt idx="7">
                  <c:v>78.56</c:v>
                </c:pt>
                <c:pt idx="8">
                  <c:v>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119-B9E0-9C22057F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7573935"/>
        <c:axId val="584728047"/>
      </c:barChart>
      <c:catAx>
        <c:axId val="38757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28047"/>
        <c:crosses val="autoZero"/>
        <c:auto val="1"/>
        <c:lblAlgn val="ctr"/>
        <c:lblOffset val="100"/>
        <c:noMultiLvlLbl val="0"/>
      </c:catAx>
      <c:valAx>
        <c:axId val="58472804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87573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ca7a113-e4f7-41b5-8c4b-eebf653ea2b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environment'!$B$741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environment'!$A$742:$A$755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environment'!$B$742:$B$755</c:f>
              <c:numCache>
                <c:formatCode>0.0</c:formatCode>
                <c:ptCount val="14"/>
                <c:pt idx="0">
                  <c:v>0.14000000000000001</c:v>
                </c:pt>
                <c:pt idx="2">
                  <c:v>0.78</c:v>
                </c:pt>
                <c:pt idx="3">
                  <c:v>2.52</c:v>
                </c:pt>
                <c:pt idx="5">
                  <c:v>0.39</c:v>
                </c:pt>
                <c:pt idx="6">
                  <c:v>0.39</c:v>
                </c:pt>
                <c:pt idx="7">
                  <c:v>0</c:v>
                </c:pt>
                <c:pt idx="8">
                  <c:v>0.39</c:v>
                </c:pt>
                <c:pt idx="9">
                  <c:v>1.31</c:v>
                </c:pt>
                <c:pt idx="10">
                  <c:v>0.55000000000000004</c:v>
                </c:pt>
                <c:pt idx="11">
                  <c:v>1.7</c:v>
                </c:pt>
                <c:pt idx="12">
                  <c:v>3.44</c:v>
                </c:pt>
                <c:pt idx="1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F-4B04-A5D0-1DA491C6B548}"/>
            </c:ext>
          </c:extLst>
        </c:ser>
        <c:ser>
          <c:idx val="1"/>
          <c:order val="1"/>
          <c:tx>
            <c:strRef>
              <c:f>'Business environment'!$C$741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environment'!$A$742:$A$755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environment'!$C$742:$C$755</c:f>
              <c:numCache>
                <c:formatCode>0.0</c:formatCode>
                <c:ptCount val="14"/>
                <c:pt idx="0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2.4</c:v>
                </c:pt>
                <c:pt idx="10">
                  <c:v>0.8</c:v>
                </c:pt>
                <c:pt idx="11">
                  <c:v>1.6</c:v>
                </c:pt>
                <c:pt idx="12">
                  <c:v>2.4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F-4B04-A5D0-1DA491C6B548}"/>
            </c:ext>
          </c:extLst>
        </c:ser>
        <c:ser>
          <c:idx val="2"/>
          <c:order val="2"/>
          <c:tx>
            <c:strRef>
              <c:f>'Business environment'!$D$741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environment'!$A$742:$A$755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environment'!$D$742:$D$755</c:f>
              <c:numCache>
                <c:formatCode>0.0</c:formatCode>
                <c:ptCount val="14"/>
                <c:pt idx="0">
                  <c:v>0</c:v>
                </c:pt>
                <c:pt idx="1">
                  <c:v>0.18</c:v>
                </c:pt>
                <c:pt idx="2">
                  <c:v>0</c:v>
                </c:pt>
                <c:pt idx="3">
                  <c:v>0.88</c:v>
                </c:pt>
                <c:pt idx="4">
                  <c:v>0.18</c:v>
                </c:pt>
                <c:pt idx="5">
                  <c:v>0.35</c:v>
                </c:pt>
                <c:pt idx="6">
                  <c:v>0.35</c:v>
                </c:pt>
                <c:pt idx="7">
                  <c:v>0.53</c:v>
                </c:pt>
                <c:pt idx="8">
                  <c:v>0.53</c:v>
                </c:pt>
                <c:pt idx="9">
                  <c:v>1.05</c:v>
                </c:pt>
                <c:pt idx="10">
                  <c:v>0.88</c:v>
                </c:pt>
                <c:pt idx="11">
                  <c:v>0.35</c:v>
                </c:pt>
                <c:pt idx="12">
                  <c:v>1.23</c:v>
                </c:pt>
                <c:pt idx="13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CF-4B04-A5D0-1DA491C6B548}"/>
            </c:ext>
          </c:extLst>
        </c:ser>
        <c:ser>
          <c:idx val="3"/>
          <c:order val="3"/>
          <c:tx>
            <c:strRef>
              <c:f>'Business environment'!$E$741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environment'!$A$742:$A$755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environment'!$E$742:$E$755</c:f>
              <c:numCache>
                <c:formatCode>0.0</c:formatCode>
                <c:ptCount val="14"/>
                <c:pt idx="0">
                  <c:v>0.49</c:v>
                </c:pt>
                <c:pt idx="1">
                  <c:v>0.99</c:v>
                </c:pt>
                <c:pt idx="2">
                  <c:v>0.49</c:v>
                </c:pt>
                <c:pt idx="3">
                  <c:v>1.97</c:v>
                </c:pt>
                <c:pt idx="4">
                  <c:v>0.99</c:v>
                </c:pt>
                <c:pt idx="5">
                  <c:v>1.48</c:v>
                </c:pt>
                <c:pt idx="6">
                  <c:v>0</c:v>
                </c:pt>
                <c:pt idx="7">
                  <c:v>0</c:v>
                </c:pt>
                <c:pt idx="8">
                  <c:v>0.99</c:v>
                </c:pt>
                <c:pt idx="9">
                  <c:v>1.97</c:v>
                </c:pt>
                <c:pt idx="10">
                  <c:v>1.97</c:v>
                </c:pt>
                <c:pt idx="11">
                  <c:v>1.48</c:v>
                </c:pt>
                <c:pt idx="12">
                  <c:v>4.43</c:v>
                </c:pt>
                <c:pt idx="13">
                  <c:v>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F-4B04-A5D0-1DA491C6B548}"/>
            </c:ext>
          </c:extLst>
        </c:ser>
        <c:ser>
          <c:idx val="4"/>
          <c:order val="4"/>
          <c:tx>
            <c:strRef>
              <c:f>'Business environment'!$F$741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environment'!$A$742:$A$755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environment'!$F$742:$F$755</c:f>
              <c:numCache>
                <c:formatCode>0.0</c:formatCode>
                <c:ptCount val="14"/>
                <c:pt idx="0">
                  <c:v>2.64</c:v>
                </c:pt>
                <c:pt idx="1">
                  <c:v>1.39</c:v>
                </c:pt>
                <c:pt idx="2">
                  <c:v>2.1800000000000002</c:v>
                </c:pt>
                <c:pt idx="3">
                  <c:v>1.19</c:v>
                </c:pt>
                <c:pt idx="4">
                  <c:v>0.69</c:v>
                </c:pt>
                <c:pt idx="5">
                  <c:v>1.17</c:v>
                </c:pt>
                <c:pt idx="6">
                  <c:v>1.01</c:v>
                </c:pt>
                <c:pt idx="7">
                  <c:v>4.17</c:v>
                </c:pt>
                <c:pt idx="8">
                  <c:v>0.1</c:v>
                </c:pt>
                <c:pt idx="9">
                  <c:v>3.42</c:v>
                </c:pt>
                <c:pt idx="10">
                  <c:v>4.74</c:v>
                </c:pt>
                <c:pt idx="11">
                  <c:v>12.98</c:v>
                </c:pt>
                <c:pt idx="12">
                  <c:v>17.91</c:v>
                </c:pt>
                <c:pt idx="13">
                  <c:v>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CF-4B04-A5D0-1DA491C6B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1033039"/>
        <c:axId val="550505519"/>
      </c:barChart>
      <c:catAx>
        <c:axId val="12810330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505519"/>
        <c:crosses val="autoZero"/>
        <c:auto val="1"/>
        <c:lblAlgn val="ctr"/>
        <c:lblOffset val="100"/>
        <c:noMultiLvlLbl val="0"/>
      </c:catAx>
      <c:valAx>
        <c:axId val="550505519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03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f5220e0-e5d7-493a-9136-332b2a43380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20045399880701E-2"/>
          <c:y val="5.1036656978408902E-2"/>
          <c:w val="0.92315834387428597"/>
          <c:h val="0.66382375826056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environment'!$B$762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environment'!$A$763:$A$776</c:f>
              <c:strCache>
                <c:ptCount val="14"/>
                <c:pt idx="0">
                  <c:v>Lack of funds for trainings</c:v>
                </c:pt>
                <c:pt idx="1">
                  <c:v>Unable to spare more staff time</c:v>
                </c:pt>
                <c:pt idx="2">
                  <c:v>Hard to find time to organize the training</c:v>
                </c:pt>
                <c:pt idx="3">
                  <c:v>Difficult to find flexible training providers</c:v>
                </c:pt>
                <c:pt idx="4">
                  <c:v>Lack of appropriate training or qualifications</c:v>
                </c:pt>
                <c:pt idx="5">
                  <c:v>Lack of qualified local training providers</c:v>
                </c:pt>
                <c:pt idx="6">
                  <c:v>Staff are fully proficient</c:v>
                </c:pt>
                <c:pt idx="7">
                  <c:v>Staff are not interested</c:v>
                </c:pt>
                <c:pt idx="8">
                  <c:v>Lack knowledge about training opportunities</c:v>
                </c:pt>
                <c:pt idx="9">
                  <c:v>Staff turnover</c:v>
                </c:pt>
                <c:pt idx="10">
                  <c:v>Training is not a management priority</c:v>
                </c:pt>
                <c:pt idx="11">
                  <c:v>Staff are not qualified for the training</c:v>
                </c:pt>
                <c:pt idx="12">
                  <c:v>The decision is taken at the head office</c:v>
                </c:pt>
                <c:pt idx="13">
                  <c:v>Others</c:v>
                </c:pt>
              </c:strCache>
            </c:strRef>
          </c:cat>
          <c:val>
            <c:numRef>
              <c:f>'Business environment'!$B$763:$B$776</c:f>
              <c:numCache>
                <c:formatCode>0.0</c:formatCode>
                <c:ptCount val="14"/>
                <c:pt idx="0">
                  <c:v>16.13</c:v>
                </c:pt>
                <c:pt idx="1">
                  <c:v>5.59</c:v>
                </c:pt>
                <c:pt idx="2">
                  <c:v>6.05</c:v>
                </c:pt>
                <c:pt idx="3">
                  <c:v>5.59</c:v>
                </c:pt>
                <c:pt idx="4">
                  <c:v>2.69</c:v>
                </c:pt>
                <c:pt idx="5">
                  <c:v>1.1200000000000001</c:v>
                </c:pt>
                <c:pt idx="6">
                  <c:v>25.05</c:v>
                </c:pt>
                <c:pt idx="7">
                  <c:v>10.51</c:v>
                </c:pt>
                <c:pt idx="8">
                  <c:v>6.7</c:v>
                </c:pt>
                <c:pt idx="9">
                  <c:v>3.35</c:v>
                </c:pt>
                <c:pt idx="10">
                  <c:v>19.649999999999999</c:v>
                </c:pt>
                <c:pt idx="11">
                  <c:v>5.59</c:v>
                </c:pt>
                <c:pt idx="1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6-4C06-B7E0-5689B9DACD6A}"/>
            </c:ext>
          </c:extLst>
        </c:ser>
        <c:ser>
          <c:idx val="1"/>
          <c:order val="1"/>
          <c:tx>
            <c:strRef>
              <c:f>'Business environment'!$C$762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environment'!$A$763:$A$776</c:f>
              <c:strCache>
                <c:ptCount val="14"/>
                <c:pt idx="0">
                  <c:v>Lack of funds for trainings</c:v>
                </c:pt>
                <c:pt idx="1">
                  <c:v>Unable to spare more staff time</c:v>
                </c:pt>
                <c:pt idx="2">
                  <c:v>Hard to find time to organize the training</c:v>
                </c:pt>
                <c:pt idx="3">
                  <c:v>Difficult to find flexible training providers</c:v>
                </c:pt>
                <c:pt idx="4">
                  <c:v>Lack of appropriate training or qualifications</c:v>
                </c:pt>
                <c:pt idx="5">
                  <c:v>Lack of qualified local training providers</c:v>
                </c:pt>
                <c:pt idx="6">
                  <c:v>Staff are fully proficient</c:v>
                </c:pt>
                <c:pt idx="7">
                  <c:v>Staff are not interested</c:v>
                </c:pt>
                <c:pt idx="8">
                  <c:v>Lack knowledge about training opportunities</c:v>
                </c:pt>
                <c:pt idx="9">
                  <c:v>Staff turnover</c:v>
                </c:pt>
                <c:pt idx="10">
                  <c:v>Training is not a management priority</c:v>
                </c:pt>
                <c:pt idx="11">
                  <c:v>Staff are not qualified for the training</c:v>
                </c:pt>
                <c:pt idx="12">
                  <c:v>The decision is taken at the head office</c:v>
                </c:pt>
                <c:pt idx="13">
                  <c:v>Others</c:v>
                </c:pt>
              </c:strCache>
            </c:strRef>
          </c:cat>
          <c:val>
            <c:numRef>
              <c:f>'Business environment'!$C$763:$C$776</c:f>
              <c:numCache>
                <c:formatCode>0.0</c:formatCode>
                <c:ptCount val="14"/>
                <c:pt idx="0">
                  <c:v>6.05</c:v>
                </c:pt>
                <c:pt idx="1">
                  <c:v>3.26</c:v>
                </c:pt>
                <c:pt idx="2">
                  <c:v>3.26</c:v>
                </c:pt>
                <c:pt idx="3">
                  <c:v>0.36</c:v>
                </c:pt>
                <c:pt idx="4">
                  <c:v>0.68</c:v>
                </c:pt>
                <c:pt idx="5">
                  <c:v>0.62</c:v>
                </c:pt>
                <c:pt idx="6">
                  <c:v>17.489999999999998</c:v>
                </c:pt>
                <c:pt idx="7">
                  <c:v>2.81</c:v>
                </c:pt>
                <c:pt idx="8">
                  <c:v>2.16</c:v>
                </c:pt>
                <c:pt idx="9">
                  <c:v>1.1299999999999999</c:v>
                </c:pt>
                <c:pt idx="10">
                  <c:v>10.32</c:v>
                </c:pt>
                <c:pt idx="11">
                  <c:v>1.19</c:v>
                </c:pt>
                <c:pt idx="12">
                  <c:v>1.0900000000000001</c:v>
                </c:pt>
                <c:pt idx="13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6-4C06-B7E0-5689B9DACD6A}"/>
            </c:ext>
          </c:extLst>
        </c:ser>
        <c:ser>
          <c:idx val="2"/>
          <c:order val="2"/>
          <c:tx>
            <c:strRef>
              <c:f>'Business environment'!$D$762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environment'!$A$763:$A$776</c:f>
              <c:strCache>
                <c:ptCount val="14"/>
                <c:pt idx="0">
                  <c:v>Lack of funds for trainings</c:v>
                </c:pt>
                <c:pt idx="1">
                  <c:v>Unable to spare more staff time</c:v>
                </c:pt>
                <c:pt idx="2">
                  <c:v>Hard to find time to organize the training</c:v>
                </c:pt>
                <c:pt idx="3">
                  <c:v>Difficult to find flexible training providers</c:v>
                </c:pt>
                <c:pt idx="4">
                  <c:v>Lack of appropriate training or qualifications</c:v>
                </c:pt>
                <c:pt idx="5">
                  <c:v>Lack of qualified local training providers</c:v>
                </c:pt>
                <c:pt idx="6">
                  <c:v>Staff are fully proficient</c:v>
                </c:pt>
                <c:pt idx="7">
                  <c:v>Staff are not interested</c:v>
                </c:pt>
                <c:pt idx="8">
                  <c:v>Lack knowledge about training opportunities</c:v>
                </c:pt>
                <c:pt idx="9">
                  <c:v>Staff turnover</c:v>
                </c:pt>
                <c:pt idx="10">
                  <c:v>Training is not a management priority</c:v>
                </c:pt>
                <c:pt idx="11">
                  <c:v>Staff are not qualified for the training</c:v>
                </c:pt>
                <c:pt idx="12">
                  <c:v>The decision is taken at the head office</c:v>
                </c:pt>
                <c:pt idx="13">
                  <c:v>Others</c:v>
                </c:pt>
              </c:strCache>
            </c:strRef>
          </c:cat>
          <c:val>
            <c:numRef>
              <c:f>'Business environment'!$D$763:$D$776</c:f>
              <c:numCache>
                <c:formatCode>0.0</c:formatCode>
                <c:ptCount val="14"/>
                <c:pt idx="0">
                  <c:v>4.22</c:v>
                </c:pt>
                <c:pt idx="1">
                  <c:v>2.29</c:v>
                </c:pt>
                <c:pt idx="2">
                  <c:v>4.04</c:v>
                </c:pt>
                <c:pt idx="3">
                  <c:v>0.55000000000000004</c:v>
                </c:pt>
                <c:pt idx="4">
                  <c:v>0.71</c:v>
                </c:pt>
                <c:pt idx="5">
                  <c:v>0.59</c:v>
                </c:pt>
                <c:pt idx="6">
                  <c:v>7.3</c:v>
                </c:pt>
                <c:pt idx="7">
                  <c:v>2.15</c:v>
                </c:pt>
                <c:pt idx="8">
                  <c:v>0.62</c:v>
                </c:pt>
                <c:pt idx="9">
                  <c:v>0.06</c:v>
                </c:pt>
                <c:pt idx="10">
                  <c:v>7.93</c:v>
                </c:pt>
                <c:pt idx="11">
                  <c:v>1.83</c:v>
                </c:pt>
                <c:pt idx="12">
                  <c:v>2.65</c:v>
                </c:pt>
                <c:pt idx="1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6-4C06-B7E0-5689B9DACD6A}"/>
            </c:ext>
          </c:extLst>
        </c:ser>
        <c:ser>
          <c:idx val="3"/>
          <c:order val="3"/>
          <c:tx>
            <c:strRef>
              <c:f>'Business environment'!$E$762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environment'!$A$763:$A$776</c:f>
              <c:strCache>
                <c:ptCount val="14"/>
                <c:pt idx="0">
                  <c:v>Lack of funds for trainings</c:v>
                </c:pt>
                <c:pt idx="1">
                  <c:v>Unable to spare more staff time</c:v>
                </c:pt>
                <c:pt idx="2">
                  <c:v>Hard to find time to organize the training</c:v>
                </c:pt>
                <c:pt idx="3">
                  <c:v>Difficult to find flexible training providers</c:v>
                </c:pt>
                <c:pt idx="4">
                  <c:v>Lack of appropriate training or qualifications</c:v>
                </c:pt>
                <c:pt idx="5">
                  <c:v>Lack of qualified local training providers</c:v>
                </c:pt>
                <c:pt idx="6">
                  <c:v>Staff are fully proficient</c:v>
                </c:pt>
                <c:pt idx="7">
                  <c:v>Staff are not interested</c:v>
                </c:pt>
                <c:pt idx="8">
                  <c:v>Lack knowledge about training opportunities</c:v>
                </c:pt>
                <c:pt idx="9">
                  <c:v>Staff turnover</c:v>
                </c:pt>
                <c:pt idx="10">
                  <c:v>Training is not a management priority</c:v>
                </c:pt>
                <c:pt idx="11">
                  <c:v>Staff are not qualified for the training</c:v>
                </c:pt>
                <c:pt idx="12">
                  <c:v>The decision is taken at the head office</c:v>
                </c:pt>
                <c:pt idx="13">
                  <c:v>Others</c:v>
                </c:pt>
              </c:strCache>
            </c:strRef>
          </c:cat>
          <c:val>
            <c:numRef>
              <c:f>'Business environment'!$E$763:$E$776</c:f>
              <c:numCache>
                <c:formatCode>0.0</c:formatCode>
                <c:ptCount val="14"/>
                <c:pt idx="0">
                  <c:v>1.94</c:v>
                </c:pt>
                <c:pt idx="1">
                  <c:v>0.42</c:v>
                </c:pt>
                <c:pt idx="2">
                  <c:v>2.59</c:v>
                </c:pt>
                <c:pt idx="3">
                  <c:v>0.35</c:v>
                </c:pt>
                <c:pt idx="4">
                  <c:v>0</c:v>
                </c:pt>
                <c:pt idx="6">
                  <c:v>3.25</c:v>
                </c:pt>
                <c:pt idx="9">
                  <c:v>0.84</c:v>
                </c:pt>
                <c:pt idx="10">
                  <c:v>2.97</c:v>
                </c:pt>
                <c:pt idx="12">
                  <c:v>0.35</c:v>
                </c:pt>
                <c:pt idx="1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6-4C06-B7E0-5689B9DA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786511"/>
        <c:axId val="356171951"/>
      </c:barChart>
      <c:catAx>
        <c:axId val="55178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171951"/>
        <c:crosses val="autoZero"/>
        <c:auto val="1"/>
        <c:lblAlgn val="ctr"/>
        <c:lblOffset val="100"/>
        <c:noMultiLvlLbl val="0"/>
      </c:catAx>
      <c:valAx>
        <c:axId val="356171951"/>
        <c:scaling>
          <c:orientation val="minMax"/>
          <c:max val="3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786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3048e05-cd16-4ebd-b881-e44991c8f54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environment'!$C$783</c:f>
              <c:strCache>
                <c:ptCount val="1"/>
                <c:pt idx="0">
                  <c:v>Yes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environment'!$A$784:$B$793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environment'!$C$784:$C$793</c:f>
              <c:numCache>
                <c:formatCode>_(* #,##0.0_);_(* \(#,##0.0\);_(* "-"_);_(@_)</c:formatCode>
                <c:ptCount val="10"/>
                <c:pt idx="0">
                  <c:v>47.55</c:v>
                </c:pt>
                <c:pt idx="1">
                  <c:v>30.4</c:v>
                </c:pt>
                <c:pt idx="2">
                  <c:v>35.31</c:v>
                </c:pt>
                <c:pt idx="3">
                  <c:v>38.42</c:v>
                </c:pt>
                <c:pt idx="4">
                  <c:v>45.12</c:v>
                </c:pt>
                <c:pt idx="5">
                  <c:v>55.75</c:v>
                </c:pt>
                <c:pt idx="6">
                  <c:v>56.76</c:v>
                </c:pt>
                <c:pt idx="7">
                  <c:v>45</c:v>
                </c:pt>
                <c:pt idx="8">
                  <c:v>66.67</c:v>
                </c:pt>
                <c:pt idx="9">
                  <c:v>66.86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B-4488-8FF3-72D54B71CACA}"/>
            </c:ext>
          </c:extLst>
        </c:ser>
        <c:ser>
          <c:idx val="1"/>
          <c:order val="1"/>
          <c:tx>
            <c:strRef>
              <c:f>'Business environment'!$D$783</c:f>
              <c:strCache>
                <c:ptCount val="1"/>
                <c:pt idx="0">
                  <c:v>Yes somehow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'Business environment'!$A$784:$B$793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environment'!$D$784:$D$793</c:f>
              <c:numCache>
                <c:formatCode>_(* #,##0.0_);_(* \(#,##0.0\);_(* "-"_);_(@_)</c:formatCode>
                <c:ptCount val="10"/>
                <c:pt idx="0">
                  <c:v>25.9</c:v>
                </c:pt>
                <c:pt idx="1">
                  <c:v>33.6</c:v>
                </c:pt>
                <c:pt idx="2">
                  <c:v>33.93</c:v>
                </c:pt>
                <c:pt idx="3">
                  <c:v>24.63</c:v>
                </c:pt>
                <c:pt idx="4">
                  <c:v>28.81</c:v>
                </c:pt>
                <c:pt idx="5">
                  <c:v>26.12</c:v>
                </c:pt>
                <c:pt idx="6">
                  <c:v>18.920000000000002</c:v>
                </c:pt>
                <c:pt idx="7">
                  <c:v>35</c:v>
                </c:pt>
                <c:pt idx="8">
                  <c:v>22.22</c:v>
                </c:pt>
                <c:pt idx="9">
                  <c:v>19.989999999999998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B-4488-8FF3-72D54B71CACA}"/>
            </c:ext>
          </c:extLst>
        </c:ser>
        <c:ser>
          <c:idx val="2"/>
          <c:order val="2"/>
          <c:tx>
            <c:strRef>
              <c:f>'Business environment'!$E$783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environment'!$A$784:$B$793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environment'!$E$784:$E$793</c:f>
              <c:numCache>
                <c:formatCode>_(* #,##0.0_);_(* \(#,##0.0\);_(* "-"_);_(@_)</c:formatCode>
                <c:ptCount val="10"/>
                <c:pt idx="0">
                  <c:v>26.55</c:v>
                </c:pt>
                <c:pt idx="1">
                  <c:v>36</c:v>
                </c:pt>
                <c:pt idx="2">
                  <c:v>30.76</c:v>
                </c:pt>
                <c:pt idx="3">
                  <c:v>36.950000000000003</c:v>
                </c:pt>
                <c:pt idx="4">
                  <c:v>26.07</c:v>
                </c:pt>
                <c:pt idx="5">
                  <c:v>18.13</c:v>
                </c:pt>
                <c:pt idx="6">
                  <c:v>24.32</c:v>
                </c:pt>
                <c:pt idx="7">
                  <c:v>20</c:v>
                </c:pt>
                <c:pt idx="8">
                  <c:v>11.11</c:v>
                </c:pt>
                <c:pt idx="9">
                  <c:v>13.15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B-4488-8FF3-72D54B71C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94293280"/>
        <c:axId val="574798608"/>
      </c:barChart>
      <c:catAx>
        <c:axId val="59429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798608"/>
        <c:crosses val="autoZero"/>
        <c:auto val="1"/>
        <c:lblAlgn val="ctr"/>
        <c:lblOffset val="100"/>
        <c:noMultiLvlLbl val="0"/>
      </c:catAx>
      <c:valAx>
        <c:axId val="574798608"/>
        <c:scaling>
          <c:orientation val="minMax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9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6350a94-74b5-4b31-8329-62024e9b794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environment'!$C$801</c:f>
              <c:strCache>
                <c:ptCount val="1"/>
                <c:pt idx="0">
                  <c:v>Yes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environment'!$A$802:$B$808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environment'!$C$802:$C$808</c:f>
              <c:numCache>
                <c:formatCode>General</c:formatCode>
                <c:ptCount val="7"/>
                <c:pt idx="0">
                  <c:v>50.02</c:v>
                </c:pt>
                <c:pt idx="1">
                  <c:v>44.1</c:v>
                </c:pt>
                <c:pt idx="2">
                  <c:v>43.28</c:v>
                </c:pt>
                <c:pt idx="3">
                  <c:v>36.08</c:v>
                </c:pt>
                <c:pt idx="4" formatCode="0.0">
                  <c:v>66.25</c:v>
                </c:pt>
                <c:pt idx="5" formatCode="0.0">
                  <c:v>60.83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6-409C-999C-F2F91A938362}"/>
            </c:ext>
          </c:extLst>
        </c:ser>
        <c:ser>
          <c:idx val="1"/>
          <c:order val="1"/>
          <c:tx>
            <c:strRef>
              <c:f>'Business environment'!$D$801</c:f>
              <c:strCache>
                <c:ptCount val="1"/>
                <c:pt idx="0">
                  <c:v>Yes somehow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'Business environment'!$A$802:$B$808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environment'!$D$802:$D$808</c:f>
              <c:numCache>
                <c:formatCode>General</c:formatCode>
                <c:ptCount val="7"/>
                <c:pt idx="0">
                  <c:v>25.41</c:v>
                </c:pt>
                <c:pt idx="1">
                  <c:v>31.37</c:v>
                </c:pt>
                <c:pt idx="2">
                  <c:v>27.83</c:v>
                </c:pt>
                <c:pt idx="3">
                  <c:v>27.96</c:v>
                </c:pt>
                <c:pt idx="4" formatCode="0.0">
                  <c:v>19.63</c:v>
                </c:pt>
                <c:pt idx="5" formatCode="0.0">
                  <c:v>31.33</c:v>
                </c:pt>
                <c:pt idx="6" formatCode="0.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6-409C-999C-F2F91A938362}"/>
            </c:ext>
          </c:extLst>
        </c:ser>
        <c:ser>
          <c:idx val="2"/>
          <c:order val="2"/>
          <c:tx>
            <c:strRef>
              <c:f>'Business environment'!$E$801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environment'!$A$802:$B$808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environment'!$E$802:$E$808</c:f>
              <c:numCache>
                <c:formatCode>General</c:formatCode>
                <c:ptCount val="7"/>
                <c:pt idx="0">
                  <c:v>24.57</c:v>
                </c:pt>
                <c:pt idx="1">
                  <c:v>24.52</c:v>
                </c:pt>
                <c:pt idx="2">
                  <c:v>28.89</c:v>
                </c:pt>
                <c:pt idx="3">
                  <c:v>35.97</c:v>
                </c:pt>
                <c:pt idx="4" formatCode="0.0">
                  <c:v>14.12</c:v>
                </c:pt>
                <c:pt idx="5" formatCode="0.0">
                  <c:v>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46-409C-999C-F2F91A938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4625327"/>
        <c:axId val="574848704"/>
      </c:barChart>
      <c:catAx>
        <c:axId val="112462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48704"/>
        <c:crosses val="autoZero"/>
        <c:auto val="1"/>
        <c:lblAlgn val="ctr"/>
        <c:lblOffset val="100"/>
        <c:noMultiLvlLbl val="0"/>
      </c:catAx>
      <c:valAx>
        <c:axId val="57484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62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1f95430-3eb5-43be-9c11-c07e3615217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62777155665"/>
          <c:y val="8.7480087675857507E-2"/>
          <c:w val="0.881537222844335"/>
          <c:h val="0.469493993130655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environment'!$C$817</c:f>
              <c:strCache>
                <c:ptCount val="1"/>
                <c:pt idx="0">
                  <c:v>Yes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environment'!$A$818:$B$827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environment'!$C$818:$C$827</c:f>
              <c:numCache>
                <c:formatCode>0.0</c:formatCode>
                <c:ptCount val="10"/>
                <c:pt idx="0">
                  <c:v>62.16</c:v>
                </c:pt>
                <c:pt idx="1">
                  <c:v>30.4</c:v>
                </c:pt>
                <c:pt idx="2">
                  <c:v>51.5</c:v>
                </c:pt>
                <c:pt idx="3">
                  <c:v>48.28</c:v>
                </c:pt>
                <c:pt idx="4">
                  <c:v>48.64</c:v>
                </c:pt>
                <c:pt idx="5">
                  <c:v>53.97</c:v>
                </c:pt>
                <c:pt idx="6">
                  <c:v>37.840000000000003</c:v>
                </c:pt>
                <c:pt idx="7">
                  <c:v>60</c:v>
                </c:pt>
                <c:pt idx="8">
                  <c:v>50</c:v>
                </c:pt>
                <c:pt idx="9">
                  <c:v>64.66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1-4A57-80C5-02BA21830B09}"/>
            </c:ext>
          </c:extLst>
        </c:ser>
        <c:ser>
          <c:idx val="1"/>
          <c:order val="1"/>
          <c:tx>
            <c:strRef>
              <c:f>'Business environment'!$D$817</c:f>
              <c:strCache>
                <c:ptCount val="1"/>
                <c:pt idx="0">
                  <c:v>Yes somehow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'Business environment'!$A$818:$B$827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environment'!$D$818:$D$827</c:f>
              <c:numCache>
                <c:formatCode>0.0</c:formatCode>
                <c:ptCount val="10"/>
                <c:pt idx="0">
                  <c:v>20.16</c:v>
                </c:pt>
                <c:pt idx="1">
                  <c:v>44.8</c:v>
                </c:pt>
                <c:pt idx="2">
                  <c:v>29.16</c:v>
                </c:pt>
                <c:pt idx="3">
                  <c:v>27.59</c:v>
                </c:pt>
                <c:pt idx="4">
                  <c:v>28.33</c:v>
                </c:pt>
                <c:pt idx="5">
                  <c:v>23.17</c:v>
                </c:pt>
                <c:pt idx="6">
                  <c:v>24.32</c:v>
                </c:pt>
                <c:pt idx="7">
                  <c:v>25</c:v>
                </c:pt>
                <c:pt idx="8">
                  <c:v>16.670000000000002</c:v>
                </c:pt>
                <c:pt idx="9">
                  <c:v>19.61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B1-4A57-80C5-02BA21830B09}"/>
            </c:ext>
          </c:extLst>
        </c:ser>
        <c:ser>
          <c:idx val="2"/>
          <c:order val="2"/>
          <c:tx>
            <c:strRef>
              <c:f>'Business environment'!$E$817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environment'!$A$818:$B$827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environment'!$E$818:$E$827</c:f>
              <c:numCache>
                <c:formatCode>0.0</c:formatCode>
                <c:ptCount val="10"/>
                <c:pt idx="0">
                  <c:v>17.670000000000002</c:v>
                </c:pt>
                <c:pt idx="1">
                  <c:v>24.8</c:v>
                </c:pt>
                <c:pt idx="2">
                  <c:v>19.34</c:v>
                </c:pt>
                <c:pt idx="3">
                  <c:v>24.14</c:v>
                </c:pt>
                <c:pt idx="4">
                  <c:v>23.03</c:v>
                </c:pt>
                <c:pt idx="5">
                  <c:v>22.86</c:v>
                </c:pt>
                <c:pt idx="6">
                  <c:v>37.840000000000003</c:v>
                </c:pt>
                <c:pt idx="7">
                  <c:v>15</c:v>
                </c:pt>
                <c:pt idx="8">
                  <c:v>33.33</c:v>
                </c:pt>
                <c:pt idx="9">
                  <c:v>15.73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B1-4A57-80C5-02BA21830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950944"/>
        <c:axId val="574841264"/>
      </c:barChart>
      <c:catAx>
        <c:axId val="1329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41264"/>
        <c:crosses val="autoZero"/>
        <c:auto val="1"/>
        <c:lblAlgn val="ctr"/>
        <c:lblOffset val="100"/>
        <c:noMultiLvlLbl val="0"/>
      </c:catAx>
      <c:valAx>
        <c:axId val="5748412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5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16897a5-b5ce-4bb5-b76e-4f0c8a64386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environment'!$C$833</c:f>
              <c:strCache>
                <c:ptCount val="1"/>
                <c:pt idx="0">
                  <c:v>Yes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environment'!$A$834:$B$840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environment'!$C$834:$C$840</c:f>
              <c:numCache>
                <c:formatCode>0.0</c:formatCode>
                <c:ptCount val="7"/>
                <c:pt idx="0">
                  <c:v>47.63</c:v>
                </c:pt>
                <c:pt idx="1">
                  <c:v>50.28</c:v>
                </c:pt>
                <c:pt idx="2">
                  <c:v>47</c:v>
                </c:pt>
                <c:pt idx="3">
                  <c:v>53.68</c:v>
                </c:pt>
                <c:pt idx="4">
                  <c:v>63.74</c:v>
                </c:pt>
                <c:pt idx="5">
                  <c:v>60.26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A-4A39-99C6-A4917FD95ED0}"/>
            </c:ext>
          </c:extLst>
        </c:ser>
        <c:ser>
          <c:idx val="1"/>
          <c:order val="1"/>
          <c:tx>
            <c:strRef>
              <c:f>'Business environment'!$D$833</c:f>
              <c:strCache>
                <c:ptCount val="1"/>
                <c:pt idx="0">
                  <c:v>Yes somehow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environment'!$A$834:$B$840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environment'!$D$834:$D$840</c:f>
              <c:numCache>
                <c:formatCode>0.0</c:formatCode>
                <c:ptCount val="7"/>
                <c:pt idx="0">
                  <c:v>25.63</c:v>
                </c:pt>
                <c:pt idx="1">
                  <c:v>30.1</c:v>
                </c:pt>
                <c:pt idx="2">
                  <c:v>30.69</c:v>
                </c:pt>
                <c:pt idx="3">
                  <c:v>19.63</c:v>
                </c:pt>
                <c:pt idx="4">
                  <c:v>19.3</c:v>
                </c:pt>
                <c:pt idx="5">
                  <c:v>28.33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A-4A39-99C6-A4917FD95ED0}"/>
            </c:ext>
          </c:extLst>
        </c:ser>
        <c:ser>
          <c:idx val="2"/>
          <c:order val="2"/>
          <c:tx>
            <c:strRef>
              <c:f>'Business environment'!$E$833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environment'!$A$834:$B$840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environment'!$E$834:$E$840</c:f>
              <c:numCache>
                <c:formatCode>0.0</c:formatCode>
                <c:ptCount val="7"/>
                <c:pt idx="0">
                  <c:v>26.74</c:v>
                </c:pt>
                <c:pt idx="1">
                  <c:v>19.61</c:v>
                </c:pt>
                <c:pt idx="2">
                  <c:v>22.32</c:v>
                </c:pt>
                <c:pt idx="3">
                  <c:v>26.69</c:v>
                </c:pt>
                <c:pt idx="4">
                  <c:v>16.96</c:v>
                </c:pt>
                <c:pt idx="5">
                  <c:v>11.41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A-4A39-99C6-A4917FD95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6839823"/>
        <c:axId val="602337120"/>
      </c:barChart>
      <c:catAx>
        <c:axId val="112683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337120"/>
        <c:crosses val="autoZero"/>
        <c:auto val="1"/>
        <c:lblAlgn val="ctr"/>
        <c:lblOffset val="100"/>
        <c:noMultiLvlLbl val="0"/>
      </c:catAx>
      <c:valAx>
        <c:axId val="6023371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839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0d3b510-7364-466c-bc16-cc95895e13c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environment'!$C$847</c:f>
              <c:strCache>
                <c:ptCount val="1"/>
                <c:pt idx="0">
                  <c:v>Financial support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environment'!$A$848:$B$857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environment'!$C$848:$C$857</c:f>
              <c:numCache>
                <c:formatCode>0.0</c:formatCode>
                <c:ptCount val="10"/>
                <c:pt idx="0">
                  <c:v>4.8499999999999996</c:v>
                </c:pt>
                <c:pt idx="1">
                  <c:v>8.8000000000000007</c:v>
                </c:pt>
                <c:pt idx="2">
                  <c:v>5.98</c:v>
                </c:pt>
                <c:pt idx="3">
                  <c:v>10.34</c:v>
                </c:pt>
                <c:pt idx="4">
                  <c:v>2.41</c:v>
                </c:pt>
                <c:pt idx="5">
                  <c:v>2.67</c:v>
                </c:pt>
                <c:pt idx="6">
                  <c:v>5.41</c:v>
                </c:pt>
                <c:pt idx="7">
                  <c:v>0</c:v>
                </c:pt>
                <c:pt idx="8">
                  <c:v>0</c:v>
                </c:pt>
                <c:pt idx="9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A-41A3-B5F0-FE4297F882D7}"/>
            </c:ext>
          </c:extLst>
        </c:ser>
        <c:ser>
          <c:idx val="1"/>
          <c:order val="1"/>
          <c:tx>
            <c:strRef>
              <c:f>'Business environment'!$D$847</c:f>
              <c:strCache>
                <c:ptCount val="1"/>
                <c:pt idx="0">
                  <c:v>Tax relief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environment'!$A$848:$B$857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environment'!$D$848:$D$857</c:f>
              <c:numCache>
                <c:formatCode>0.0</c:formatCode>
                <c:ptCount val="10"/>
                <c:pt idx="0">
                  <c:v>4.34</c:v>
                </c:pt>
                <c:pt idx="1">
                  <c:v>1.6</c:v>
                </c:pt>
                <c:pt idx="2">
                  <c:v>0.35</c:v>
                </c:pt>
                <c:pt idx="3">
                  <c:v>0.99</c:v>
                </c:pt>
                <c:pt idx="4">
                  <c:v>1.61</c:v>
                </c:pt>
                <c:pt idx="5">
                  <c:v>1.78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A-41A3-B5F0-FE4297F882D7}"/>
            </c:ext>
          </c:extLst>
        </c:ser>
        <c:ser>
          <c:idx val="2"/>
          <c:order val="2"/>
          <c:tx>
            <c:strRef>
              <c:f>'Business environment'!$E$847</c:f>
              <c:strCache>
                <c:ptCount val="1"/>
                <c:pt idx="0">
                  <c:v>Loan relief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environment'!$A$848:$B$857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environment'!$E$848:$E$857</c:f>
              <c:numCache>
                <c:formatCode>0.0</c:formatCode>
                <c:ptCount val="10"/>
                <c:pt idx="0">
                  <c:v>2.1</c:v>
                </c:pt>
                <c:pt idx="1">
                  <c:v>1.6</c:v>
                </c:pt>
                <c:pt idx="2">
                  <c:v>1.23</c:v>
                </c:pt>
                <c:pt idx="3">
                  <c:v>0</c:v>
                </c:pt>
                <c:pt idx="4">
                  <c:v>2.75</c:v>
                </c:pt>
                <c:pt idx="5">
                  <c:v>0.89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A-41A3-B5F0-FE4297F882D7}"/>
            </c:ext>
          </c:extLst>
        </c:ser>
        <c:ser>
          <c:idx val="3"/>
          <c:order val="3"/>
          <c:tx>
            <c:strRef>
              <c:f>'Business environment'!$F$847</c:f>
              <c:strCache>
                <c:ptCount val="1"/>
                <c:pt idx="0">
                  <c:v>Other support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environment'!$A$848:$B$857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environment'!$F$848:$F$857</c:f>
              <c:numCache>
                <c:formatCode>0.0</c:formatCode>
                <c:ptCount val="10"/>
                <c:pt idx="0">
                  <c:v>15.97</c:v>
                </c:pt>
                <c:pt idx="1">
                  <c:v>12.8</c:v>
                </c:pt>
                <c:pt idx="2">
                  <c:v>17.93</c:v>
                </c:pt>
                <c:pt idx="3">
                  <c:v>19.21</c:v>
                </c:pt>
                <c:pt idx="4">
                  <c:v>21.47</c:v>
                </c:pt>
                <c:pt idx="5">
                  <c:v>12.23</c:v>
                </c:pt>
                <c:pt idx="6">
                  <c:v>13.51</c:v>
                </c:pt>
                <c:pt idx="7">
                  <c:v>5</c:v>
                </c:pt>
                <c:pt idx="8">
                  <c:v>16.670000000000002</c:v>
                </c:pt>
                <c:pt idx="9">
                  <c:v>12.13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A-41A3-B5F0-FE4297F882D7}"/>
            </c:ext>
          </c:extLst>
        </c:ser>
        <c:ser>
          <c:idx val="4"/>
          <c:order val="4"/>
          <c:tx>
            <c:strRef>
              <c:f>'Business environment'!$G$847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environment'!$A$848:$B$857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environment'!$G$848:$G$857</c:f>
              <c:numCache>
                <c:formatCode>0.0</c:formatCode>
                <c:ptCount val="10"/>
                <c:pt idx="0">
                  <c:v>72.739999999999995</c:v>
                </c:pt>
                <c:pt idx="1">
                  <c:v>75.2</c:v>
                </c:pt>
                <c:pt idx="2">
                  <c:v>74.510000000000005</c:v>
                </c:pt>
                <c:pt idx="3">
                  <c:v>69.459999999999994</c:v>
                </c:pt>
                <c:pt idx="4">
                  <c:v>71.75</c:v>
                </c:pt>
                <c:pt idx="5">
                  <c:v>82.42</c:v>
                </c:pt>
                <c:pt idx="6">
                  <c:v>81.08</c:v>
                </c:pt>
                <c:pt idx="7">
                  <c:v>95</c:v>
                </c:pt>
                <c:pt idx="8">
                  <c:v>83.33</c:v>
                </c:pt>
                <c:pt idx="9">
                  <c:v>84.23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A-41A3-B5F0-FE4297F8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949504"/>
        <c:axId val="574797616"/>
      </c:barChart>
      <c:catAx>
        <c:axId val="1329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797616"/>
        <c:crosses val="autoZero"/>
        <c:auto val="1"/>
        <c:lblAlgn val="ctr"/>
        <c:lblOffset val="100"/>
        <c:noMultiLvlLbl val="0"/>
      </c:catAx>
      <c:valAx>
        <c:axId val="57479761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4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53f7c86-1796-4a2d-8cc5-5e36fdbcf60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environment'!$C$863</c:f>
              <c:strCache>
                <c:ptCount val="1"/>
                <c:pt idx="0">
                  <c:v>Financial support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environment'!$A$864:$B$870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environment'!$C$864:$C$870</c:f>
              <c:numCache>
                <c:formatCode>0.0</c:formatCode>
                <c:ptCount val="7"/>
                <c:pt idx="0">
                  <c:v>0</c:v>
                </c:pt>
                <c:pt idx="1">
                  <c:v>4.0599999999999996</c:v>
                </c:pt>
                <c:pt idx="2">
                  <c:v>4.59</c:v>
                </c:pt>
                <c:pt idx="3">
                  <c:v>2.59</c:v>
                </c:pt>
                <c:pt idx="4">
                  <c:v>1.56</c:v>
                </c:pt>
                <c:pt idx="5">
                  <c:v>2.29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F-4A0B-BDBD-1F5B51D95BBA}"/>
            </c:ext>
          </c:extLst>
        </c:ser>
        <c:ser>
          <c:idx val="1"/>
          <c:order val="1"/>
          <c:tx>
            <c:strRef>
              <c:f>'Business environment'!$D$863</c:f>
              <c:strCache>
                <c:ptCount val="1"/>
                <c:pt idx="0">
                  <c:v>Tax relief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environment'!$A$864:$B$870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environment'!$D$864:$D$870</c:f>
              <c:numCache>
                <c:formatCode>0.0</c:formatCode>
                <c:ptCount val="7"/>
                <c:pt idx="0">
                  <c:v>2.23</c:v>
                </c:pt>
                <c:pt idx="1">
                  <c:v>1.04</c:v>
                </c:pt>
                <c:pt idx="2">
                  <c:v>0.56999999999999995</c:v>
                </c:pt>
                <c:pt idx="3">
                  <c:v>4.91</c:v>
                </c:pt>
                <c:pt idx="4">
                  <c:v>1.18</c:v>
                </c:pt>
                <c:pt idx="5">
                  <c:v>3.57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F-4A0B-BDBD-1F5B51D95BBA}"/>
            </c:ext>
          </c:extLst>
        </c:ser>
        <c:ser>
          <c:idx val="2"/>
          <c:order val="2"/>
          <c:tx>
            <c:strRef>
              <c:f>'Business environment'!$E$863</c:f>
              <c:strCache>
                <c:ptCount val="1"/>
                <c:pt idx="0">
                  <c:v>Loan relief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environment'!$A$864:$B$870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environment'!$E$864:$E$870</c:f>
              <c:numCache>
                <c:formatCode>0.0</c:formatCode>
                <c:ptCount val="7"/>
                <c:pt idx="0">
                  <c:v>0</c:v>
                </c:pt>
                <c:pt idx="1">
                  <c:v>2.1</c:v>
                </c:pt>
                <c:pt idx="2">
                  <c:v>2.4700000000000002</c:v>
                </c:pt>
                <c:pt idx="3">
                  <c:v>4.83</c:v>
                </c:pt>
                <c:pt idx="4">
                  <c:v>0.75</c:v>
                </c:pt>
                <c:pt idx="5">
                  <c:v>1.51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CF-4A0B-BDBD-1F5B51D95BBA}"/>
            </c:ext>
          </c:extLst>
        </c:ser>
        <c:ser>
          <c:idx val="3"/>
          <c:order val="3"/>
          <c:tx>
            <c:strRef>
              <c:f>'Business environment'!$F$863</c:f>
              <c:strCache>
                <c:ptCount val="1"/>
                <c:pt idx="0">
                  <c:v>Other support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environment'!$A$864:$B$870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environment'!$F$864:$F$870</c:f>
              <c:numCache>
                <c:formatCode>0.0</c:formatCode>
                <c:ptCount val="7"/>
                <c:pt idx="0">
                  <c:v>20.309999999999999</c:v>
                </c:pt>
                <c:pt idx="1">
                  <c:v>19.78</c:v>
                </c:pt>
                <c:pt idx="2">
                  <c:v>21.16</c:v>
                </c:pt>
                <c:pt idx="3">
                  <c:v>20.14</c:v>
                </c:pt>
                <c:pt idx="4">
                  <c:v>12.3</c:v>
                </c:pt>
                <c:pt idx="5">
                  <c:v>9.93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CF-4A0B-BDBD-1F5B51D95BBA}"/>
            </c:ext>
          </c:extLst>
        </c:ser>
        <c:ser>
          <c:idx val="4"/>
          <c:order val="4"/>
          <c:tx>
            <c:strRef>
              <c:f>'Business environment'!$G$863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environment'!$A$864:$B$870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environment'!$G$864:$G$870</c:f>
              <c:numCache>
                <c:formatCode>0.0</c:formatCode>
                <c:ptCount val="7"/>
                <c:pt idx="0">
                  <c:v>77.45</c:v>
                </c:pt>
                <c:pt idx="1">
                  <c:v>73.02</c:v>
                </c:pt>
                <c:pt idx="2">
                  <c:v>71.209999999999994</c:v>
                </c:pt>
                <c:pt idx="3">
                  <c:v>67.53</c:v>
                </c:pt>
                <c:pt idx="4">
                  <c:v>84.21</c:v>
                </c:pt>
                <c:pt idx="5">
                  <c:v>82.7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CF-4A0B-BDBD-1F5B51D95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4634927"/>
        <c:axId val="574808528"/>
      </c:barChart>
      <c:catAx>
        <c:axId val="112463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08528"/>
        <c:crosses val="autoZero"/>
        <c:auto val="1"/>
        <c:lblAlgn val="ctr"/>
        <c:lblOffset val="100"/>
        <c:noMultiLvlLbl val="0"/>
      </c:catAx>
      <c:valAx>
        <c:axId val="5748085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63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7c8d698-4125-4e23-9443-3d04f397ddd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activities'!$B$160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activities'!$A$171:$A$176</c:f>
              <c:strCache>
                <c:ptCount val="6"/>
                <c:pt idx="0">
                  <c:v>2000 and less</c:v>
                </c:pt>
                <c:pt idx="1">
                  <c:v>2001-2005</c:v>
                </c:pt>
                <c:pt idx="2">
                  <c:v>2006-2010</c:v>
                </c:pt>
                <c:pt idx="3">
                  <c:v>2011-2015</c:v>
                </c:pt>
                <c:pt idx="4">
                  <c:v>2016-2020</c:v>
                </c:pt>
                <c:pt idx="5">
                  <c:v>2021-2024</c:v>
                </c:pt>
              </c:strCache>
            </c:strRef>
          </c:cat>
          <c:val>
            <c:numRef>
              <c:f>'Business activities'!$B$171:$B$176</c:f>
              <c:numCache>
                <c:formatCode>0.0%</c:formatCode>
                <c:ptCount val="6"/>
                <c:pt idx="0">
                  <c:v>0.55565730719745698</c:v>
                </c:pt>
                <c:pt idx="1">
                  <c:v>0.34168649613325403</c:v>
                </c:pt>
                <c:pt idx="2">
                  <c:v>0.37647368594279695</c:v>
                </c:pt>
                <c:pt idx="3">
                  <c:v>0.2696958122426184</c:v>
                </c:pt>
                <c:pt idx="4">
                  <c:v>0.12102421306902458</c:v>
                </c:pt>
                <c:pt idx="5">
                  <c:v>2.1318412927604797E-2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6-44B8-8C3A-E2D24DD01050}"/>
            </c:ext>
          </c:extLst>
        </c:ser>
        <c:ser>
          <c:idx val="1"/>
          <c:order val="1"/>
          <c:tx>
            <c:strRef>
              <c:f>'Business activities'!$C$160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activities'!$A$171:$A$176</c:f>
              <c:strCache>
                <c:ptCount val="6"/>
                <c:pt idx="0">
                  <c:v>2000 and less</c:v>
                </c:pt>
                <c:pt idx="1">
                  <c:v>2001-2005</c:v>
                </c:pt>
                <c:pt idx="2">
                  <c:v>2006-2010</c:v>
                </c:pt>
                <c:pt idx="3">
                  <c:v>2011-2015</c:v>
                </c:pt>
                <c:pt idx="4">
                  <c:v>2016-2020</c:v>
                </c:pt>
                <c:pt idx="5">
                  <c:v>2021-2024</c:v>
                </c:pt>
              </c:strCache>
            </c:strRef>
          </c:cat>
          <c:val>
            <c:numRef>
              <c:f>'Business activities'!$C$171:$C$176</c:f>
              <c:numCache>
                <c:formatCode>0.0%</c:formatCode>
                <c:ptCount val="6"/>
                <c:pt idx="0">
                  <c:v>0.44434269280254296</c:v>
                </c:pt>
                <c:pt idx="1">
                  <c:v>0.65831350386674603</c:v>
                </c:pt>
                <c:pt idx="2">
                  <c:v>0.62352631405720305</c:v>
                </c:pt>
                <c:pt idx="3">
                  <c:v>0.73030418775738171</c:v>
                </c:pt>
                <c:pt idx="4">
                  <c:v>0.87897578693097544</c:v>
                </c:pt>
                <c:pt idx="5">
                  <c:v>0.97868158707239528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6-44B8-8C3A-E2D24DD01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793112"/>
        <c:axId val="371793896"/>
      </c:barChart>
      <c:catAx>
        <c:axId val="37179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3896"/>
        <c:crosses val="autoZero"/>
        <c:auto val="1"/>
        <c:lblAlgn val="ctr"/>
        <c:lblOffset val="100"/>
        <c:noMultiLvlLbl val="0"/>
      </c:catAx>
      <c:valAx>
        <c:axId val="3717938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7179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c7bd794-d24f-4d8b-a695-2e79fb02272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environment'!$A$247</c:f>
              <c:strCache>
                <c:ptCount val="1"/>
                <c:pt idx="0">
                  <c:v>Short and medium term bank loan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environment'!$B$245:$H$246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environment'!$B$247:$H$247</c:f>
              <c:numCache>
                <c:formatCode>#,##0.0</c:formatCode>
                <c:ptCount val="7"/>
                <c:pt idx="0">
                  <c:v>11.69</c:v>
                </c:pt>
                <c:pt idx="1">
                  <c:v>47.79</c:v>
                </c:pt>
                <c:pt idx="2">
                  <c:v>26.57</c:v>
                </c:pt>
                <c:pt idx="3">
                  <c:v>13.95</c:v>
                </c:pt>
                <c:pt idx="4" formatCode="General">
                  <c:v>92.59</c:v>
                </c:pt>
                <c:pt idx="5" formatCode="General">
                  <c:v>7.4</c:v>
                </c:pt>
                <c:pt idx="6" formatCode="General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A-4C98-A5A4-24B40E6DFAF6}"/>
            </c:ext>
          </c:extLst>
        </c:ser>
        <c:ser>
          <c:idx val="1"/>
          <c:order val="1"/>
          <c:tx>
            <c:strRef>
              <c:f>'Business environment'!$A$248</c:f>
              <c:strCache>
                <c:ptCount val="1"/>
                <c:pt idx="0">
                  <c:v>Long term bank loan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environment'!$B$245:$H$246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environment'!$B$248:$H$248</c:f>
              <c:numCache>
                <c:formatCode>#,##0.0</c:formatCode>
                <c:ptCount val="7"/>
                <c:pt idx="0">
                  <c:v>5.55</c:v>
                </c:pt>
                <c:pt idx="1">
                  <c:v>38</c:v>
                </c:pt>
                <c:pt idx="2">
                  <c:v>27.73</c:v>
                </c:pt>
                <c:pt idx="3">
                  <c:v>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A-4C98-A5A4-24B40E6DFAF6}"/>
            </c:ext>
          </c:extLst>
        </c:ser>
        <c:ser>
          <c:idx val="2"/>
          <c:order val="2"/>
          <c:tx>
            <c:strRef>
              <c:f>'Business environment'!$A$249</c:f>
              <c:strCache>
                <c:ptCount val="1"/>
                <c:pt idx="0">
                  <c:v>Credit line or card or overdraft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environment'!$B$245:$H$246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environment'!$B$249:$H$249</c:f>
              <c:numCache>
                <c:formatCode>#,##0.0</c:formatCode>
                <c:ptCount val="7"/>
                <c:pt idx="0">
                  <c:v>9.86</c:v>
                </c:pt>
                <c:pt idx="1">
                  <c:v>41.46</c:v>
                </c:pt>
                <c:pt idx="2">
                  <c:v>8.39</c:v>
                </c:pt>
                <c:pt idx="3">
                  <c:v>40.29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A-4C98-A5A4-24B40E6DFAF6}"/>
            </c:ext>
          </c:extLst>
        </c:ser>
        <c:ser>
          <c:idx val="3"/>
          <c:order val="3"/>
          <c:tx>
            <c:strRef>
              <c:f>'Business environment'!$A$250</c:f>
              <c:strCache>
                <c:ptCount val="1"/>
                <c:pt idx="0">
                  <c:v>Trade credit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environment'!$B$245:$H$246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environment'!$B$250:$H$250</c:f>
              <c:numCache>
                <c:formatCode>#,##0.0</c:formatCode>
                <c:ptCount val="7"/>
                <c:pt idx="0">
                  <c:v>7.28</c:v>
                </c:pt>
                <c:pt idx="1">
                  <c:v>35.86</c:v>
                </c:pt>
                <c:pt idx="2">
                  <c:v>31.61</c:v>
                </c:pt>
                <c:pt idx="3">
                  <c:v>25.24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A-4C98-A5A4-24B40E6DF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232911"/>
        <c:axId val="243239631"/>
      </c:barChart>
      <c:catAx>
        <c:axId val="24323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239631"/>
        <c:crosses val="autoZero"/>
        <c:auto val="1"/>
        <c:lblAlgn val="ctr"/>
        <c:lblOffset val="100"/>
        <c:noMultiLvlLbl val="0"/>
      </c:catAx>
      <c:valAx>
        <c:axId val="243239631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23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edb6752-47d3-4290-b215-2c321d10a33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environment'!$C$254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environment'!$A$255:$B$258</c:f>
              <c:multiLvlStrCache>
                <c:ptCount val="4"/>
                <c:lvl>
                  <c:pt idx="0">
                    <c:v>Short and medium term bank loan</c:v>
                  </c:pt>
                  <c:pt idx="1">
                    <c:v>Long term bank loan</c:v>
                  </c:pt>
                  <c:pt idx="2">
                    <c:v>Credit line or card or overdraft</c:v>
                  </c:pt>
                  <c:pt idx="3">
                    <c:v>Trade credit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environment'!$C$255:$C$258</c:f>
              <c:numCache>
                <c:formatCode>#,##0.0</c:formatCode>
                <c:ptCount val="4"/>
                <c:pt idx="0">
                  <c:v>11.69</c:v>
                </c:pt>
                <c:pt idx="1">
                  <c:v>5.55</c:v>
                </c:pt>
                <c:pt idx="2">
                  <c:v>9.86</c:v>
                </c:pt>
                <c:pt idx="3">
                  <c:v>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D-45CF-8A2A-1317DE5F4687}"/>
            </c:ext>
          </c:extLst>
        </c:ser>
        <c:ser>
          <c:idx val="1"/>
          <c:order val="1"/>
          <c:tx>
            <c:strRef>
              <c:f>'Business environment'!$D$254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environment'!$A$255:$B$258</c:f>
              <c:multiLvlStrCache>
                <c:ptCount val="4"/>
                <c:lvl>
                  <c:pt idx="0">
                    <c:v>Short and medium term bank loan</c:v>
                  </c:pt>
                  <c:pt idx="1">
                    <c:v>Long term bank loan</c:v>
                  </c:pt>
                  <c:pt idx="2">
                    <c:v>Credit line or card or overdraft</c:v>
                  </c:pt>
                  <c:pt idx="3">
                    <c:v>Trade credit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environment'!$D$255:$D$258</c:f>
              <c:numCache>
                <c:formatCode>#,##0.0</c:formatCode>
                <c:ptCount val="4"/>
                <c:pt idx="0">
                  <c:v>47.79</c:v>
                </c:pt>
                <c:pt idx="1">
                  <c:v>38</c:v>
                </c:pt>
                <c:pt idx="2">
                  <c:v>41.46</c:v>
                </c:pt>
                <c:pt idx="3">
                  <c:v>35.86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1D-45CF-8A2A-1317DE5F4687}"/>
            </c:ext>
          </c:extLst>
        </c:ser>
        <c:ser>
          <c:idx val="2"/>
          <c:order val="2"/>
          <c:tx>
            <c:strRef>
              <c:f>'Business environment'!$E$254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environment'!$A$255:$B$258</c:f>
              <c:multiLvlStrCache>
                <c:ptCount val="4"/>
                <c:lvl>
                  <c:pt idx="0">
                    <c:v>Short and medium term bank loan</c:v>
                  </c:pt>
                  <c:pt idx="1">
                    <c:v>Long term bank loan</c:v>
                  </c:pt>
                  <c:pt idx="2">
                    <c:v>Credit line or card or overdraft</c:v>
                  </c:pt>
                  <c:pt idx="3">
                    <c:v>Trade credit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environment'!$E$255:$E$258</c:f>
              <c:numCache>
                <c:formatCode>#,##0.0</c:formatCode>
                <c:ptCount val="4"/>
                <c:pt idx="0">
                  <c:v>26.57</c:v>
                </c:pt>
                <c:pt idx="1">
                  <c:v>27.73</c:v>
                </c:pt>
                <c:pt idx="2">
                  <c:v>8.39</c:v>
                </c:pt>
                <c:pt idx="3">
                  <c:v>31.61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1D-45CF-8A2A-1317DE5F4687}"/>
            </c:ext>
          </c:extLst>
        </c:ser>
        <c:ser>
          <c:idx val="3"/>
          <c:order val="3"/>
          <c:tx>
            <c:strRef>
              <c:f>'Business environment'!$F$254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environment'!$A$255:$B$258</c:f>
              <c:multiLvlStrCache>
                <c:ptCount val="4"/>
                <c:lvl>
                  <c:pt idx="0">
                    <c:v>Short and medium term bank loan</c:v>
                  </c:pt>
                  <c:pt idx="1">
                    <c:v>Long term bank loan</c:v>
                  </c:pt>
                  <c:pt idx="2">
                    <c:v>Credit line or card or overdraft</c:v>
                  </c:pt>
                  <c:pt idx="3">
                    <c:v>Trade credit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environment'!$F$255:$F$258</c:f>
              <c:numCache>
                <c:formatCode>#,##0.0</c:formatCode>
                <c:ptCount val="4"/>
                <c:pt idx="0">
                  <c:v>13.95</c:v>
                </c:pt>
                <c:pt idx="1">
                  <c:v>28.72</c:v>
                </c:pt>
                <c:pt idx="2">
                  <c:v>40.29</c:v>
                </c:pt>
                <c:pt idx="3">
                  <c:v>25.24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1D-45CF-8A2A-1317DE5F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3350991"/>
        <c:axId val="243351951"/>
      </c:barChart>
      <c:catAx>
        <c:axId val="24335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351951"/>
        <c:crosses val="autoZero"/>
        <c:auto val="1"/>
        <c:lblAlgn val="ctr"/>
        <c:lblOffset val="100"/>
        <c:noMultiLvlLbl val="0"/>
      </c:catAx>
      <c:valAx>
        <c:axId val="243351951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35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31aebda-dbce-42ed-b74b-6c509b4a7e3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environment'!$C$387</c:f>
              <c:strCache>
                <c:ptCount val="1"/>
                <c:pt idx="0">
                  <c:v>1 to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environment'!$A$388:$B$391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environment'!$C$388:$C$391</c:f>
              <c:numCache>
                <c:formatCode>#,##0.0</c:formatCode>
                <c:ptCount val="4"/>
                <c:pt idx="0">
                  <c:v>100</c:v>
                </c:pt>
                <c:pt idx="1">
                  <c:v>57.52</c:v>
                </c:pt>
                <c:pt idx="2">
                  <c:v>61.6</c:v>
                </c:pt>
                <c:pt idx="3">
                  <c:v>56.81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1-4F52-92B3-0FE85629D0C3}"/>
            </c:ext>
          </c:extLst>
        </c:ser>
        <c:ser>
          <c:idx val="1"/>
          <c:order val="1"/>
          <c:tx>
            <c:strRef>
              <c:f>'Business environment'!$D$387</c:f>
              <c:strCache>
                <c:ptCount val="1"/>
                <c:pt idx="0">
                  <c:v>4 to 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environment'!$A$388:$B$391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environment'!$D$388:$D$391</c:f>
              <c:numCache>
                <c:formatCode>#,##0.0</c:formatCode>
                <c:ptCount val="4"/>
                <c:pt idx="1">
                  <c:v>40.79</c:v>
                </c:pt>
                <c:pt idx="2">
                  <c:v>28.21</c:v>
                </c:pt>
                <c:pt idx="3">
                  <c:v>29.92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61-4F52-92B3-0FE85629D0C3}"/>
            </c:ext>
          </c:extLst>
        </c:ser>
        <c:ser>
          <c:idx val="2"/>
          <c:order val="2"/>
          <c:tx>
            <c:strRef>
              <c:f>'Business environment'!$E$387</c:f>
              <c:strCache>
                <c:ptCount val="1"/>
                <c:pt idx="0">
                  <c:v>10 to 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environment'!$A$388:$B$391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environment'!$E$388:$E$391</c:f>
              <c:numCache>
                <c:formatCode>#,##0.0</c:formatCode>
                <c:ptCount val="4"/>
                <c:pt idx="1">
                  <c:v>0</c:v>
                </c:pt>
                <c:pt idx="2">
                  <c:v>8.73</c:v>
                </c:pt>
                <c:pt idx="3">
                  <c:v>10.86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61-4F52-92B3-0FE85629D0C3}"/>
            </c:ext>
          </c:extLst>
        </c:ser>
        <c:ser>
          <c:idx val="3"/>
          <c:order val="3"/>
          <c:tx>
            <c:strRef>
              <c:f>'Business environment'!$F$387</c:f>
              <c:strCache>
                <c:ptCount val="1"/>
                <c:pt idx="0">
                  <c:v>Above 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environment'!$A$388:$B$391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environment'!$F$388:$F$391</c:f>
              <c:numCache>
                <c:formatCode>#,##0.0</c:formatCode>
                <c:ptCount val="4"/>
                <c:pt idx="1">
                  <c:v>1.69</c:v>
                </c:pt>
                <c:pt idx="2">
                  <c:v>1.46</c:v>
                </c:pt>
                <c:pt idx="3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61-4F52-92B3-0FE85629D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264679727"/>
        <c:axId val="264680207"/>
      </c:barChart>
      <c:catAx>
        <c:axId val="26467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80207"/>
        <c:crosses val="autoZero"/>
        <c:auto val="1"/>
        <c:lblAlgn val="ctr"/>
        <c:lblOffset val="100"/>
        <c:noMultiLvlLbl val="0"/>
      </c:catAx>
      <c:valAx>
        <c:axId val="264680207"/>
        <c:scaling>
          <c:orientation val="minMax"/>
          <c:max val="10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7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e98374f-45ba-40ea-a340-9f05326e67d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environment'!$C$400</c:f>
              <c:strCache>
                <c:ptCount val="1"/>
                <c:pt idx="0">
                  <c:v>Less than 1 hour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environment'!$A$401:$B$406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environment'!$C$401:$C$406</c:f>
              <c:numCache>
                <c:formatCode>#,##0.0</c:formatCode>
                <c:ptCount val="6"/>
                <c:pt idx="0">
                  <c:v>100</c:v>
                </c:pt>
                <c:pt idx="1">
                  <c:v>66.13</c:v>
                </c:pt>
                <c:pt idx="2">
                  <c:v>64.989999999999995</c:v>
                </c:pt>
                <c:pt idx="3">
                  <c:v>73.77</c:v>
                </c:pt>
                <c:pt idx="4">
                  <c:v>99.13</c:v>
                </c:pt>
                <c:pt idx="5">
                  <c:v>98.06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8-46F3-A5F3-210F8A69AFE3}"/>
            </c:ext>
          </c:extLst>
        </c:ser>
        <c:ser>
          <c:idx val="1"/>
          <c:order val="1"/>
          <c:tx>
            <c:strRef>
              <c:f>'Business environment'!$D$400</c:f>
              <c:strCache>
                <c:ptCount val="1"/>
                <c:pt idx="0">
                  <c:v>1 to 2 hours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environment'!$A$401:$B$406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environment'!$D$401:$D$406</c:f>
              <c:numCache>
                <c:formatCode>#,##0.0</c:formatCode>
                <c:ptCount val="6"/>
                <c:pt idx="1">
                  <c:v>23.73</c:v>
                </c:pt>
                <c:pt idx="2">
                  <c:v>27.73</c:v>
                </c:pt>
                <c:pt idx="3">
                  <c:v>16.579999999999998</c:v>
                </c:pt>
                <c:pt idx="4">
                  <c:v>0.65</c:v>
                </c:pt>
                <c:pt idx="5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8-46F3-A5F3-210F8A69AFE3}"/>
            </c:ext>
          </c:extLst>
        </c:ser>
        <c:ser>
          <c:idx val="2"/>
          <c:order val="2"/>
          <c:tx>
            <c:strRef>
              <c:f>'Business environment'!$E$400</c:f>
              <c:strCache>
                <c:ptCount val="1"/>
                <c:pt idx="0">
                  <c:v>2 to 4 hours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environment'!$A$401:$B$406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environment'!$E$401:$E$406</c:f>
              <c:numCache>
                <c:formatCode>#,##0.0</c:formatCode>
                <c:ptCount val="6"/>
                <c:pt idx="1">
                  <c:v>8.4499999999999993</c:v>
                </c:pt>
                <c:pt idx="2">
                  <c:v>4.37</c:v>
                </c:pt>
                <c:pt idx="3">
                  <c:v>7.24</c:v>
                </c:pt>
                <c:pt idx="4">
                  <c:v>0.08</c:v>
                </c:pt>
                <c:pt idx="5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8-46F3-A5F3-210F8A69AFE3}"/>
            </c:ext>
          </c:extLst>
        </c:ser>
        <c:ser>
          <c:idx val="3"/>
          <c:order val="3"/>
          <c:tx>
            <c:strRef>
              <c:f>'Business environment'!$F$400</c:f>
              <c:strCache>
                <c:ptCount val="1"/>
                <c:pt idx="0">
                  <c:v>4 hours and above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environment'!$A$401:$B$406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environment'!$F$401:$F$406</c:f>
              <c:numCache>
                <c:formatCode>#,##0.0</c:formatCode>
                <c:ptCount val="6"/>
                <c:pt idx="2">
                  <c:v>1.46</c:v>
                </c:pt>
                <c:pt idx="3">
                  <c:v>1.21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C8-46F3-A5F3-210F8A69A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464650911"/>
        <c:axId val="1464634591"/>
      </c:barChart>
      <c:catAx>
        <c:axId val="146465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634591"/>
        <c:crosses val="autoZero"/>
        <c:auto val="1"/>
        <c:lblAlgn val="ctr"/>
        <c:lblOffset val="100"/>
        <c:noMultiLvlLbl val="0"/>
      </c:catAx>
      <c:valAx>
        <c:axId val="1464634591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65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a205808-8db5-4668-8049-bc26b79ced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'Business environment'!$B$237</c:f>
              <c:strCache>
                <c:ptCount val="1"/>
                <c:pt idx="0">
                  <c:v>Formal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5-4CAD-8626-62530DF0A2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D5-4CAD-8626-62530DF0A2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D5-4CAD-8626-62530DF0A2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5-4CAD-8626-62530DF0A2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5-4CAD-8626-62530DF0A2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'Business environment'!$A$238:$A$241</c:f>
              <c:strCache>
                <c:ptCount val="4"/>
                <c:pt idx="0">
                  <c:v>Short and medium term bank loan</c:v>
                </c:pt>
                <c:pt idx="1">
                  <c:v>Long term bank loan</c:v>
                </c:pt>
                <c:pt idx="2">
                  <c:v>Credit line or card or overdraft</c:v>
                </c:pt>
                <c:pt idx="3">
                  <c:v>Trade credit</c:v>
                </c:pt>
              </c:strCache>
            </c:strRef>
          </c:cat>
          <c:val>
            <c:numRef>
              <c:f>'Business environment'!$B$238:$B$241</c:f>
              <c:numCache>
                <c:formatCode>0.0</c:formatCode>
                <c:ptCount val="4"/>
                <c:pt idx="0">
                  <c:v>84</c:v>
                </c:pt>
                <c:pt idx="1">
                  <c:v>11.87</c:v>
                </c:pt>
                <c:pt idx="2">
                  <c:v>2.4700000000000002</c:v>
                </c:pt>
                <c:pt idx="3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D5-4CAD-8626-62530DF0A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9272263-c3e6-445d-999b-1ab71ac3f00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'Business environment'!$C$237</c:f>
              <c:strCache>
                <c:ptCount val="1"/>
                <c:pt idx="0">
                  <c:v>Informal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1A-489D-9F1C-7B5637715B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1A-489D-9F1C-7B5637715B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1A-489D-9F1C-7B5637715B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1A-489D-9F1C-7B5637715B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1A-489D-9F1C-7B5637715B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'Business environment'!$A$238:$A$241</c:f>
              <c:strCache>
                <c:ptCount val="4"/>
                <c:pt idx="0">
                  <c:v>Short and medium term bank loan</c:v>
                </c:pt>
                <c:pt idx="1">
                  <c:v>Long term bank loan</c:v>
                </c:pt>
                <c:pt idx="2">
                  <c:v>Credit line or card or overdraft</c:v>
                </c:pt>
                <c:pt idx="3">
                  <c:v>Trade credit</c:v>
                </c:pt>
              </c:strCache>
            </c:strRef>
          </c:cat>
          <c:val>
            <c:numRef>
              <c:f>'Business environment'!$C$238:$C$241</c:f>
              <c:numCache>
                <c:formatCode>0.0</c:formatCode>
                <c:ptCount val="4"/>
                <c:pt idx="0">
                  <c:v>99.6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1A-489D-9F1C-7B563771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cc92e5b-cfe6-4ddc-9a25-eba89bdeea1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environment'!$D$67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environment'!$A$68:$B$76</c:f>
              <c:multiLvlStrCache>
                <c:ptCount val="9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environment'!$D$68:$D$76</c:f>
              <c:numCache>
                <c:formatCode>#,##0.0</c:formatCode>
                <c:ptCount val="9"/>
                <c:pt idx="0">
                  <c:v>100</c:v>
                </c:pt>
                <c:pt idx="1">
                  <c:v>65.8</c:v>
                </c:pt>
                <c:pt idx="2">
                  <c:v>88.92</c:v>
                </c:pt>
                <c:pt idx="3">
                  <c:v>58.91</c:v>
                </c:pt>
                <c:pt idx="4">
                  <c:v>82.45</c:v>
                </c:pt>
                <c:pt idx="5">
                  <c:v>74.92</c:v>
                </c:pt>
                <c:pt idx="6">
                  <c:v>75.930000000000007</c:v>
                </c:pt>
                <c:pt idx="7">
                  <c:v>83.67</c:v>
                </c:pt>
                <c:pt idx="8">
                  <c:v>90.14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0-4037-A6E1-88E33B8CA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721184"/>
        <c:axId val="374725344"/>
      </c:barChart>
      <c:catAx>
        <c:axId val="37472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25344"/>
        <c:crosses val="autoZero"/>
        <c:auto val="1"/>
        <c:lblAlgn val="ctr"/>
        <c:lblOffset val="100"/>
        <c:noMultiLvlLbl val="0"/>
      </c:catAx>
      <c:valAx>
        <c:axId val="374725344"/>
        <c:scaling>
          <c:orientation val="minMax"/>
          <c:max val="100"/>
        </c:scaling>
        <c:delete val="0"/>
        <c:axPos val="b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211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environment'!$D$67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environment'!$A$77:$B$85</c:f>
              <c:multiLvlStrCache>
                <c:ptCount val="9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environment'!$D$77:$D$85</c:f>
              <c:numCache>
                <c:formatCode>#,##0.0</c:formatCode>
                <c:ptCount val="9"/>
                <c:pt idx="0">
                  <c:v>84.21</c:v>
                </c:pt>
                <c:pt idx="1">
                  <c:v>45.2</c:v>
                </c:pt>
                <c:pt idx="2">
                  <c:v>59.7</c:v>
                </c:pt>
                <c:pt idx="3">
                  <c:v>100</c:v>
                </c:pt>
                <c:pt idx="4">
                  <c:v>62.98</c:v>
                </c:pt>
                <c:pt idx="5">
                  <c:v>100</c:v>
                </c:pt>
                <c:pt idx="6">
                  <c:v>100</c:v>
                </c:pt>
                <c:pt idx="7">
                  <c:v>52.63</c:v>
                </c:pt>
                <c:pt idx="8">
                  <c:v>75.290000000000006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8-41B8-857D-25A9DD345F6D}"/>
            </c:ext>
          </c:extLst>
        </c:ser>
        <c:ser>
          <c:idx val="1"/>
          <c:order val="1"/>
          <c:tx>
            <c:strRef>
              <c:f>'Business environment'!$E$67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environment'!$A$77:$B$85</c:f>
              <c:multiLvlStrCache>
                <c:ptCount val="9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environment'!$E$77:$E$85</c:f>
              <c:numCache>
                <c:formatCode>_(* #,##0.0_);_(* \(#,##0.0\);_(* "-"_);_(@_)</c:formatCode>
                <c:ptCount val="9"/>
                <c:pt idx="0">
                  <c:v>10.85</c:v>
                </c:pt>
                <c:pt idx="1">
                  <c:v>2.5</c:v>
                </c:pt>
                <c:pt idx="4">
                  <c:v>1.43</c:v>
                </c:pt>
                <c:pt idx="8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8-41B8-857D-25A9DD345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15366784"/>
        <c:axId val="515365952"/>
      </c:barChart>
      <c:catAx>
        <c:axId val="51536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365952"/>
        <c:crosses val="autoZero"/>
        <c:auto val="1"/>
        <c:lblAlgn val="ctr"/>
        <c:lblOffset val="100"/>
        <c:noMultiLvlLbl val="0"/>
      </c:catAx>
      <c:valAx>
        <c:axId val="515365952"/>
        <c:scaling>
          <c:orientation val="minMax"/>
          <c:max val="100"/>
        </c:scaling>
        <c:delete val="0"/>
        <c:axPos val="b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3667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environment'!$C$90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environment'!$A$100:$B$108</c:f>
              <c:multiLvlStrCache>
                <c:ptCount val="9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environment'!$C$100:$C$108</c:f>
              <c:numCache>
                <c:formatCode>_(* #,##0_);_(* \(#,##0\);_(* "-"_);_(@_)</c:formatCode>
                <c:ptCount val="9"/>
                <c:pt idx="0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4-4007-90FD-1F163194C6F5}"/>
            </c:ext>
          </c:extLst>
        </c:ser>
        <c:ser>
          <c:idx val="1"/>
          <c:order val="1"/>
          <c:tx>
            <c:strRef>
              <c:f>'Business environment'!$D$90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environment'!$A$100:$B$108</c:f>
              <c:multiLvlStrCache>
                <c:ptCount val="9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environment'!$D$100:$D$108</c:f>
              <c:numCache>
                <c:formatCode>_(* #,##0_);_(* \(#,##0\);_(* "-"_);_(@_)</c:formatCode>
                <c:ptCount val="9"/>
                <c:pt idx="0">
                  <c:v>47.29</c:v>
                </c:pt>
                <c:pt idx="1">
                  <c:v>47.29</c:v>
                </c:pt>
                <c:pt idx="2">
                  <c:v>64.91</c:v>
                </c:pt>
                <c:pt idx="3">
                  <c:v>50</c:v>
                </c:pt>
                <c:pt idx="4">
                  <c:v>50</c:v>
                </c:pt>
                <c:pt idx="5">
                  <c:v>22.23</c:v>
                </c:pt>
                <c:pt idx="6">
                  <c:v>60</c:v>
                </c:pt>
                <c:pt idx="7">
                  <c:v>70.150000000000006</c:v>
                </c:pt>
                <c:pt idx="8">
                  <c:v>71.680000000000007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4-4007-90FD-1F163194C6F5}"/>
            </c:ext>
          </c:extLst>
        </c:ser>
        <c:ser>
          <c:idx val="2"/>
          <c:order val="2"/>
          <c:tx>
            <c:strRef>
              <c:f>'Business environment'!$E$90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environment'!$A$100:$B$108</c:f>
              <c:multiLvlStrCache>
                <c:ptCount val="9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environment'!$E$100:$E$108</c:f>
              <c:numCache>
                <c:formatCode>_(* #,##0_);_(* \(#,##0\);_(* "-"_);_(@_)</c:formatCode>
                <c:ptCount val="9"/>
                <c:pt idx="0">
                  <c:v>26</c:v>
                </c:pt>
                <c:pt idx="1">
                  <c:v>26</c:v>
                </c:pt>
                <c:pt idx="2">
                  <c:v>29.24</c:v>
                </c:pt>
                <c:pt idx="3">
                  <c:v>16.670000000000002</c:v>
                </c:pt>
                <c:pt idx="4">
                  <c:v>50</c:v>
                </c:pt>
                <c:pt idx="5">
                  <c:v>61.52</c:v>
                </c:pt>
                <c:pt idx="6">
                  <c:v>40</c:v>
                </c:pt>
                <c:pt idx="7">
                  <c:v>19.899999999999999</c:v>
                </c:pt>
                <c:pt idx="8">
                  <c:v>15.41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4-4007-90FD-1F163194C6F5}"/>
            </c:ext>
          </c:extLst>
        </c:ser>
        <c:ser>
          <c:idx val="3"/>
          <c:order val="3"/>
          <c:tx>
            <c:strRef>
              <c:f>'Business environment'!$F$90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environment'!$A$100:$B$108</c:f>
              <c:multiLvlStrCache>
                <c:ptCount val="9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</c:lvl>
                <c:lvl>
                  <c:pt idx="0">
                    <c:v>Formal</c:v>
                  </c:pt>
                </c:lvl>
              </c:multiLvlStrCache>
            </c:multiLvlStrRef>
          </c:cat>
          <c:val>
            <c:numRef>
              <c:f>'Business environment'!$F$100:$F$108</c:f>
              <c:numCache>
                <c:formatCode>_(* #,##0_);_(* \(#,##0\);_(* "-"_);_(@_)</c:formatCode>
                <c:ptCount val="9"/>
                <c:pt idx="0">
                  <c:v>24.36</c:v>
                </c:pt>
                <c:pt idx="1">
                  <c:v>24.36</c:v>
                </c:pt>
                <c:pt idx="2">
                  <c:v>5.85</c:v>
                </c:pt>
                <c:pt idx="3">
                  <c:v>33.33</c:v>
                </c:pt>
                <c:pt idx="5">
                  <c:v>16.25</c:v>
                </c:pt>
                <c:pt idx="7">
                  <c:v>9.9499999999999993</c:v>
                </c:pt>
                <c:pt idx="8">
                  <c:v>12.91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54-4007-90FD-1F163194C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283952"/>
        <c:axId val="197284368"/>
      </c:barChart>
      <c:catAx>
        <c:axId val="19728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84368"/>
        <c:crosses val="autoZero"/>
        <c:auto val="1"/>
        <c:lblAlgn val="ctr"/>
        <c:lblOffset val="100"/>
        <c:noMultiLvlLbl val="0"/>
      </c:catAx>
      <c:valAx>
        <c:axId val="197284368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environment'!$C$90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environment'!$A$91:$B$99</c:f>
              <c:multiLvlStrCache>
                <c:ptCount val="9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environment'!$C$91:$C$99</c:f>
              <c:numCache>
                <c:formatCode>_(* #,##0_);_(* \(#,##0\);_(* "-"_);_(@_)</c:formatCode>
                <c:ptCount val="9"/>
                <c:pt idx="0">
                  <c:v>86.34</c:v>
                </c:pt>
                <c:pt idx="1">
                  <c:v>89.54</c:v>
                </c:pt>
                <c:pt idx="2">
                  <c:v>86.19</c:v>
                </c:pt>
                <c:pt idx="3">
                  <c:v>83.94</c:v>
                </c:pt>
                <c:pt idx="4">
                  <c:v>79.39</c:v>
                </c:pt>
                <c:pt idx="5">
                  <c:v>76.44</c:v>
                </c:pt>
                <c:pt idx="6">
                  <c:v>80.94</c:v>
                </c:pt>
                <c:pt idx="7">
                  <c:v>85.39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2-49B3-A6D2-E70BD848D0DE}"/>
            </c:ext>
          </c:extLst>
        </c:ser>
        <c:ser>
          <c:idx val="1"/>
          <c:order val="1"/>
          <c:tx>
            <c:strRef>
              <c:f>'Business environment'!$D$90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environment'!$A$91:$B$99</c:f>
              <c:multiLvlStrCache>
                <c:ptCount val="9"/>
                <c:lvl>
                  <c:pt idx="0">
                    <c:v>Could not find clients</c:v>
                  </c:pt>
                  <c:pt idx="1">
                    <c:v>could not find financing to export</c:v>
                  </c:pt>
                  <c:pt idx="2">
                    <c:v>problems with certification of the product</c:v>
                  </c:pt>
                  <c:pt idx="3">
                    <c:v>too high quality standards in the country of destination</c:v>
                  </c:pt>
                  <c:pt idx="4">
                    <c:v>Insufficient productionvolue to meet demand</c:v>
                  </c:pt>
                  <c:pt idx="5">
                    <c:v>Unfavorable exchange rate</c:v>
                  </c:pt>
                  <c:pt idx="6">
                    <c:v>Lack of information on potential destinations</c:v>
                  </c:pt>
                  <c:pt idx="7">
                    <c:v>Transport costs</c:v>
                  </c:pt>
                  <c:pt idx="8">
                    <c:v>Other reasons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environment'!$D$91:$D$99</c:f>
              <c:numCache>
                <c:formatCode>_(* #,##0_);_(* \(#,##0\);_(* "-"_);_(@_)</c:formatCode>
                <c:ptCount val="9"/>
                <c:pt idx="0">
                  <c:v>13.66</c:v>
                </c:pt>
                <c:pt idx="1">
                  <c:v>10.46</c:v>
                </c:pt>
                <c:pt idx="2">
                  <c:v>13.81</c:v>
                </c:pt>
                <c:pt idx="3">
                  <c:v>16.059999999999999</c:v>
                </c:pt>
                <c:pt idx="4">
                  <c:v>20.61</c:v>
                </c:pt>
                <c:pt idx="5">
                  <c:v>23.56</c:v>
                </c:pt>
                <c:pt idx="6">
                  <c:v>19.059999999999999</c:v>
                </c:pt>
                <c:pt idx="7">
                  <c:v>14.61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2-49B3-A6D2-E70BD848D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93670320"/>
        <c:axId val="1693670736"/>
      </c:barChart>
      <c:catAx>
        <c:axId val="169367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670736"/>
        <c:crosses val="autoZero"/>
        <c:auto val="1"/>
        <c:lblAlgn val="ctr"/>
        <c:lblOffset val="100"/>
        <c:noMultiLvlLbl val="0"/>
      </c:catAx>
      <c:valAx>
        <c:axId val="1693670736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67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9E-2"/>
          <c:y val="7.4074074074074098E-2"/>
          <c:w val="0.93888888888888899"/>
          <c:h val="0.8416746864975209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>
              <a:softEdge rad="0"/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softEdge rad="0"/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activities'!$A$161:$A$166</c:f>
              <c:strCache>
                <c:ptCount val="6"/>
                <c:pt idx="0">
                  <c:v>2000 and less</c:v>
                </c:pt>
                <c:pt idx="1">
                  <c:v>2001-2005</c:v>
                </c:pt>
                <c:pt idx="2">
                  <c:v>2006-2010</c:v>
                </c:pt>
                <c:pt idx="3">
                  <c:v>2011-2015</c:v>
                </c:pt>
                <c:pt idx="4">
                  <c:v>2016-2020</c:v>
                </c:pt>
                <c:pt idx="5">
                  <c:v>2021-2024</c:v>
                </c:pt>
              </c:strCache>
            </c:strRef>
          </c:cat>
          <c:val>
            <c:numRef>
              <c:f>'Business activities'!$D$161:$D$166</c:f>
              <c:numCache>
                <c:formatCode>_(* #,##0_);_(* \(#,##0\);_(* "-"??_);_(@_)</c:formatCode>
                <c:ptCount val="6"/>
                <c:pt idx="0">
                  <c:v>13213</c:v>
                </c:pt>
                <c:pt idx="1">
                  <c:v>8068.8</c:v>
                </c:pt>
                <c:pt idx="2">
                  <c:v>15191.5</c:v>
                </c:pt>
                <c:pt idx="3">
                  <c:v>31155.1</c:v>
                </c:pt>
                <c:pt idx="4">
                  <c:v>80229.399999999994</c:v>
                </c:pt>
                <c:pt idx="5">
                  <c:v>130202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1-41E6-AE85-62BAD7F0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96640"/>
        <c:axId val="371790368"/>
      </c:lineChart>
      <c:catAx>
        <c:axId val="37179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0368"/>
        <c:crosses val="autoZero"/>
        <c:auto val="1"/>
        <c:lblAlgn val="ctr"/>
        <c:lblOffset val="100"/>
        <c:noMultiLvlLbl val="0"/>
      </c:catAx>
      <c:valAx>
        <c:axId val="37179036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37179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uri="{0b15fc19-7d7d-44ad-8c2d-2c3a37ce22c3}">
        <chartProps xmlns="https://web.wps.cn/et/2018/main" chartId="{1ace01e3-dcba-4e5d-9770-e55c8948a26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environment'!$C$173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environment'!$A$179:$B$183</c:f>
              <c:multiLvlStrCache>
                <c:ptCount val="5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environment'!$C$179:$C$183</c:f>
              <c:numCache>
                <c:formatCode>0.0</c:formatCode>
                <c:ptCount val="5"/>
                <c:pt idx="0">
                  <c:v>90.72</c:v>
                </c:pt>
                <c:pt idx="1">
                  <c:v>85.43</c:v>
                </c:pt>
                <c:pt idx="2">
                  <c:v>92.71</c:v>
                </c:pt>
                <c:pt idx="3">
                  <c:v>100</c:v>
                </c:pt>
                <c:pt idx="4">
                  <c:v>89.74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D5C-AAE5-EA9900EFBD28}"/>
            </c:ext>
          </c:extLst>
        </c:ser>
        <c:ser>
          <c:idx val="1"/>
          <c:order val="1"/>
          <c:tx>
            <c:strRef>
              <c:f>'Business environment'!$D$173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environment'!$A$179:$B$183</c:f>
              <c:multiLvlStrCache>
                <c:ptCount val="5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environment'!$D$179:$D$183</c:f>
              <c:numCache>
                <c:formatCode>0.0</c:formatCode>
                <c:ptCount val="5"/>
                <c:pt idx="0">
                  <c:v>9.2799999999999994</c:v>
                </c:pt>
                <c:pt idx="1">
                  <c:v>14.57</c:v>
                </c:pt>
                <c:pt idx="2">
                  <c:v>7.29</c:v>
                </c:pt>
                <c:pt idx="3">
                  <c:v>0</c:v>
                </c:pt>
                <c:pt idx="4">
                  <c:v>10.26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D5C-AAE5-EA9900EFB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941168"/>
        <c:axId val="372939992"/>
      </c:barChart>
      <c:catAx>
        <c:axId val="37294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39992"/>
        <c:crosses val="autoZero"/>
        <c:auto val="1"/>
        <c:lblAlgn val="ctr"/>
        <c:lblOffset val="100"/>
        <c:noMultiLvlLbl val="0"/>
      </c:catAx>
      <c:valAx>
        <c:axId val="372939992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baae3a3-76dd-4306-91b3-a71c7675df3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environment'!$C$191</c:f>
              <c:strCache>
                <c:ptCount val="1"/>
                <c:pt idx="0">
                  <c:v>Personal 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environment'!$A$196:$B$198</c:f>
              <c:multiLvlStrCache>
                <c:ptCount val="3"/>
                <c:lvl>
                  <c:pt idx="0">
                    <c:v>Manufacturing</c:v>
                  </c:pt>
                  <c:pt idx="1">
                    <c:v>Utilities</c:v>
                  </c:pt>
                  <c:pt idx="2">
                    <c:v>Services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environment'!$C$196:$C$198</c:f>
              <c:numCache>
                <c:formatCode>0.0</c:formatCode>
                <c:ptCount val="3"/>
                <c:pt idx="0">
                  <c:v>17.2</c:v>
                </c:pt>
                <c:pt idx="1">
                  <c:v>17.78</c:v>
                </c:pt>
                <c:pt idx="2">
                  <c:v>18.14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1-4C76-ADF0-6FC6BA066EC5}"/>
            </c:ext>
          </c:extLst>
        </c:ser>
        <c:ser>
          <c:idx val="1"/>
          <c:order val="1"/>
          <c:tx>
            <c:strRef>
              <c:f>'Business environment'!$D$191</c:f>
              <c:strCache>
                <c:ptCount val="1"/>
                <c:pt idx="0">
                  <c:v>Parent Company in Rwanda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environment'!$A$196:$B$198</c:f>
              <c:multiLvlStrCache>
                <c:ptCount val="3"/>
                <c:lvl>
                  <c:pt idx="0">
                    <c:v>Manufacturing</c:v>
                  </c:pt>
                  <c:pt idx="1">
                    <c:v>Utilities</c:v>
                  </c:pt>
                  <c:pt idx="2">
                    <c:v>Services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environment'!$D$196:$D$198</c:f>
              <c:numCache>
                <c:formatCode>0.0</c:formatCode>
                <c:ptCount val="3"/>
                <c:pt idx="0">
                  <c:v>13.85</c:v>
                </c:pt>
                <c:pt idx="1">
                  <c:v>13.33</c:v>
                </c:pt>
                <c:pt idx="2">
                  <c:v>13.42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1-4C76-ADF0-6FC6BA066EC5}"/>
            </c:ext>
          </c:extLst>
        </c:ser>
        <c:ser>
          <c:idx val="2"/>
          <c:order val="2"/>
          <c:tx>
            <c:strRef>
              <c:f>'Business environment'!$E$191</c:f>
              <c:strCache>
                <c:ptCount val="1"/>
                <c:pt idx="0">
                  <c:v>Loans from Rwanda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environment'!$A$196:$B$198</c:f>
              <c:multiLvlStrCache>
                <c:ptCount val="3"/>
                <c:lvl>
                  <c:pt idx="0">
                    <c:v>Manufacturing</c:v>
                  </c:pt>
                  <c:pt idx="1">
                    <c:v>Utilities</c:v>
                  </c:pt>
                  <c:pt idx="2">
                    <c:v>Services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environment'!$E$196:$E$198</c:f>
              <c:numCache>
                <c:formatCode>0.0</c:formatCode>
                <c:ptCount val="3"/>
                <c:pt idx="0">
                  <c:v>14.81</c:v>
                </c:pt>
                <c:pt idx="1">
                  <c:v>13.33</c:v>
                </c:pt>
                <c:pt idx="2">
                  <c:v>14.57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31-4C76-ADF0-6FC6BA066EC5}"/>
            </c:ext>
          </c:extLst>
        </c:ser>
        <c:ser>
          <c:idx val="3"/>
          <c:order val="3"/>
          <c:tx>
            <c:strRef>
              <c:f>'Business environment'!$F$191</c:f>
              <c:strCache>
                <c:ptCount val="1"/>
                <c:pt idx="0">
                  <c:v>Loans from outside Rwanda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environment'!$A$196:$B$198</c:f>
              <c:multiLvlStrCache>
                <c:ptCount val="3"/>
                <c:lvl>
                  <c:pt idx="0">
                    <c:v>Manufacturing</c:v>
                  </c:pt>
                  <c:pt idx="1">
                    <c:v>Utilities</c:v>
                  </c:pt>
                  <c:pt idx="2">
                    <c:v>Services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environment'!$F$196:$F$198</c:f>
              <c:numCache>
                <c:formatCode>0.0</c:formatCode>
                <c:ptCount val="3"/>
                <c:pt idx="0">
                  <c:v>13.54</c:v>
                </c:pt>
                <c:pt idx="1">
                  <c:v>13.33</c:v>
                </c:pt>
                <c:pt idx="2">
                  <c:v>13.41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31-4C76-ADF0-6FC6BA066EC5}"/>
            </c:ext>
          </c:extLst>
        </c:ser>
        <c:ser>
          <c:idx val="4"/>
          <c:order val="4"/>
          <c:tx>
            <c:strRef>
              <c:f>'Business environment'!$G$191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environment'!$A$196:$B$198</c:f>
              <c:multiLvlStrCache>
                <c:ptCount val="3"/>
                <c:lvl>
                  <c:pt idx="0">
                    <c:v>Manufacturing</c:v>
                  </c:pt>
                  <c:pt idx="1">
                    <c:v>Utilities</c:v>
                  </c:pt>
                  <c:pt idx="2">
                    <c:v>Services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environment'!$G$196:$G$198</c:f>
              <c:numCache>
                <c:formatCode>0.0</c:formatCode>
                <c:ptCount val="3"/>
                <c:pt idx="0">
                  <c:v>13.54</c:v>
                </c:pt>
                <c:pt idx="1">
                  <c:v>15.56</c:v>
                </c:pt>
                <c:pt idx="2">
                  <c:v>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31-4C76-ADF0-6FC6BA066EC5}"/>
            </c:ext>
          </c:extLst>
        </c:ser>
        <c:ser>
          <c:idx val="5"/>
          <c:order val="5"/>
          <c:tx>
            <c:strRef>
              <c:f>'Business environment'!$H$191</c:f>
              <c:strCache>
                <c:ptCount val="1"/>
                <c:pt idx="0">
                  <c:v>NGOs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environment'!$A$196:$B$198</c:f>
              <c:multiLvlStrCache>
                <c:ptCount val="3"/>
                <c:lvl>
                  <c:pt idx="0">
                    <c:v>Manufacturing</c:v>
                  </c:pt>
                  <c:pt idx="1">
                    <c:v>Utilities</c:v>
                  </c:pt>
                  <c:pt idx="2">
                    <c:v>Services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environment'!$H$196:$H$198</c:f>
              <c:numCache>
                <c:formatCode>0.0</c:formatCode>
                <c:ptCount val="3"/>
                <c:pt idx="0">
                  <c:v>13.54</c:v>
                </c:pt>
                <c:pt idx="1">
                  <c:v>13.33</c:v>
                </c:pt>
                <c:pt idx="2">
                  <c:v>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31-4C76-ADF0-6FC6BA066EC5}"/>
            </c:ext>
          </c:extLst>
        </c:ser>
        <c:ser>
          <c:idx val="6"/>
          <c:order val="6"/>
          <c:tx>
            <c:strRef>
              <c:f>'Business environment'!$I$191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environment'!$A$196:$B$198</c:f>
              <c:multiLvlStrCache>
                <c:ptCount val="3"/>
                <c:lvl>
                  <c:pt idx="0">
                    <c:v>Manufacturing</c:v>
                  </c:pt>
                  <c:pt idx="1">
                    <c:v>Utilities</c:v>
                  </c:pt>
                  <c:pt idx="2">
                    <c:v>Services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environment'!$I$196:$I$198</c:f>
              <c:numCache>
                <c:formatCode>0.0</c:formatCode>
                <c:ptCount val="3"/>
                <c:pt idx="0">
                  <c:v>13.54</c:v>
                </c:pt>
                <c:pt idx="1">
                  <c:v>13.33</c:v>
                </c:pt>
                <c:pt idx="2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31-4C76-ADF0-6FC6BA066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945480"/>
        <c:axId val="372943520"/>
      </c:barChart>
      <c:catAx>
        <c:axId val="37294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3520"/>
        <c:crosses val="autoZero"/>
        <c:auto val="1"/>
        <c:lblAlgn val="ctr"/>
        <c:lblOffset val="100"/>
        <c:noMultiLvlLbl val="0"/>
      </c:catAx>
      <c:valAx>
        <c:axId val="3729435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c9279b8-350d-48bc-9fa7-0b07aebb367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environment'!$C$206</c:f>
              <c:strCache>
                <c:ptCount val="1"/>
                <c:pt idx="0">
                  <c:v>Personal 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environment'!$A$211:$B$213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environment'!$C$211:$C$213</c:f>
              <c:numCache>
                <c:formatCode>0.0</c:formatCode>
                <c:ptCount val="3"/>
                <c:pt idx="0">
                  <c:v>17.96</c:v>
                </c:pt>
                <c:pt idx="1">
                  <c:v>19.829999999999998</c:v>
                </c:pt>
                <c:pt idx="2">
                  <c:v>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A-4F81-A129-EAA6DB2BF6C0}"/>
            </c:ext>
          </c:extLst>
        </c:ser>
        <c:ser>
          <c:idx val="1"/>
          <c:order val="1"/>
          <c:tx>
            <c:strRef>
              <c:f>'Business environment'!$D$206</c:f>
              <c:strCache>
                <c:ptCount val="1"/>
                <c:pt idx="0">
                  <c:v>Parent Company in Rwanda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environment'!$A$211:$B$213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environment'!$D$211:$D$213</c:f>
              <c:numCache>
                <c:formatCode>0.0</c:formatCode>
                <c:ptCount val="3"/>
                <c:pt idx="0">
                  <c:v>13.49</c:v>
                </c:pt>
                <c:pt idx="1">
                  <c:v>12.93</c:v>
                </c:pt>
                <c:pt idx="2">
                  <c:v>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A-4F81-A129-EAA6DB2BF6C0}"/>
            </c:ext>
          </c:extLst>
        </c:ser>
        <c:ser>
          <c:idx val="2"/>
          <c:order val="2"/>
          <c:tx>
            <c:strRef>
              <c:f>'Business environment'!$E$206</c:f>
              <c:strCache>
                <c:ptCount val="1"/>
                <c:pt idx="0">
                  <c:v>Loans from Rwanda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environment'!$A$211:$B$213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environment'!$E$211:$E$213</c:f>
              <c:numCache>
                <c:formatCode>0.0</c:formatCode>
                <c:ptCount val="3"/>
                <c:pt idx="0">
                  <c:v>14.55</c:v>
                </c:pt>
                <c:pt idx="1">
                  <c:v>15.02</c:v>
                </c:pt>
                <c:pt idx="2">
                  <c:v>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A-4F81-A129-EAA6DB2BF6C0}"/>
            </c:ext>
          </c:extLst>
        </c:ser>
        <c:ser>
          <c:idx val="3"/>
          <c:order val="3"/>
          <c:tx>
            <c:strRef>
              <c:f>'Business environment'!$F$206</c:f>
              <c:strCache>
                <c:ptCount val="1"/>
                <c:pt idx="0">
                  <c:v>Loans from outside Rwanda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environment'!$A$211:$B$213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environment'!$F$211:$F$213</c:f>
              <c:numCache>
                <c:formatCode>0.0</c:formatCode>
                <c:ptCount val="3"/>
                <c:pt idx="0">
                  <c:v>13.46</c:v>
                </c:pt>
                <c:pt idx="1">
                  <c:v>12.75</c:v>
                </c:pt>
                <c:pt idx="2">
                  <c:v>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A-4F81-A129-EAA6DB2BF6C0}"/>
            </c:ext>
          </c:extLst>
        </c:ser>
        <c:ser>
          <c:idx val="4"/>
          <c:order val="4"/>
          <c:tx>
            <c:strRef>
              <c:f>'Business environment'!$G$206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environment'!$A$211:$B$213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environment'!$G$211:$G$213</c:f>
              <c:numCache>
                <c:formatCode>0.0</c:formatCode>
                <c:ptCount val="3"/>
                <c:pt idx="0">
                  <c:v>13.44</c:v>
                </c:pt>
                <c:pt idx="1">
                  <c:v>12.75</c:v>
                </c:pt>
                <c:pt idx="2">
                  <c:v>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CA-4F81-A129-EAA6DB2BF6C0}"/>
            </c:ext>
          </c:extLst>
        </c:ser>
        <c:ser>
          <c:idx val="5"/>
          <c:order val="5"/>
          <c:tx>
            <c:strRef>
              <c:f>'Business environment'!$H$206</c:f>
              <c:strCache>
                <c:ptCount val="1"/>
                <c:pt idx="0">
                  <c:v>NGOs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environment'!$A$211:$B$213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environment'!$H$211:$H$213</c:f>
              <c:numCache>
                <c:formatCode>0.0</c:formatCode>
                <c:ptCount val="3"/>
                <c:pt idx="0">
                  <c:v>13.44</c:v>
                </c:pt>
                <c:pt idx="1">
                  <c:v>12.75</c:v>
                </c:pt>
                <c:pt idx="2">
                  <c:v>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CA-4F81-A129-EAA6DB2BF6C0}"/>
            </c:ext>
          </c:extLst>
        </c:ser>
        <c:ser>
          <c:idx val="6"/>
          <c:order val="6"/>
          <c:tx>
            <c:strRef>
              <c:f>'Business environment'!$I$206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environment'!$A$211:$B$213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environment'!$I$211:$I$213</c:f>
              <c:numCache>
                <c:formatCode>0.0</c:formatCode>
                <c:ptCount val="3"/>
                <c:pt idx="0">
                  <c:v>13.67</c:v>
                </c:pt>
                <c:pt idx="1">
                  <c:v>13.96</c:v>
                </c:pt>
                <c:pt idx="2">
                  <c:v>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CA-4F81-A129-EAA6DB2BF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0504"/>
        <c:axId val="452890896"/>
      </c:barChart>
      <c:catAx>
        <c:axId val="45289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90896"/>
        <c:crosses val="autoZero"/>
        <c:auto val="1"/>
        <c:lblAlgn val="ctr"/>
        <c:lblOffset val="100"/>
        <c:noMultiLvlLbl val="0"/>
      </c:catAx>
      <c:valAx>
        <c:axId val="45289089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9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c26eeb5-43f8-4e7d-b6de-8dd6abe76bd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environment'!$C$254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'Business environment'!$A$259:$B$260</c15:sqref>
                  </c15:fullRef>
                  <c15:levelRef>
                    <c15:sqref>'Business environment'!$B$259:$B$260</c15:sqref>
                  </c15:levelRef>
                </c:ext>
              </c:extLst>
              <c:f>'Business environment'!$B$259:$B$260</c:f>
              <c:strCache>
                <c:ptCount val="2"/>
                <c:pt idx="0">
                  <c:v>Short and medium term bank loan</c:v>
                </c:pt>
                <c:pt idx="1">
                  <c:v>Trade credit</c:v>
                </c:pt>
              </c:strCache>
            </c:strRef>
          </c:cat>
          <c:val>
            <c:numRef>
              <c:f>'Business environment'!$C$259:$C$260</c:f>
              <c:numCache>
                <c:formatCode>#,##0.0</c:formatCode>
                <c:ptCount val="2"/>
                <c:pt idx="0">
                  <c:v>92.59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7-46B0-8C8F-B51AC8F5C330}"/>
            </c:ext>
          </c:extLst>
        </c:ser>
        <c:ser>
          <c:idx val="1"/>
          <c:order val="1"/>
          <c:tx>
            <c:strRef>
              <c:f>'Business environment'!$D$254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'Business environment'!$A$259:$B$260</c15:sqref>
                  </c15:fullRef>
                  <c15:levelRef>
                    <c15:sqref>'Business environment'!$B$259:$B$260</c15:sqref>
                  </c15:levelRef>
                </c:ext>
              </c:extLst>
              <c:f>'Business environment'!$B$259:$B$260</c:f>
              <c:strCache>
                <c:ptCount val="2"/>
                <c:pt idx="0">
                  <c:v>Short and medium term bank loan</c:v>
                </c:pt>
                <c:pt idx="1">
                  <c:v>Trade credit</c:v>
                </c:pt>
              </c:strCache>
            </c:strRef>
          </c:cat>
          <c:val>
            <c:numRef>
              <c:f>'Business environment'!$D$259:$D$260</c:f>
              <c:numCache>
                <c:formatCode>#,##0.0</c:formatCode>
                <c:ptCount val="2"/>
                <c:pt idx="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7-46B0-8C8F-B51AC8F5C330}"/>
            </c:ext>
          </c:extLst>
        </c:ser>
        <c:ser>
          <c:idx val="2"/>
          <c:order val="2"/>
          <c:tx>
            <c:strRef>
              <c:f>'Business environment'!$E$254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14E-2"/>
                  <c:y val="-0.439814814814814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27-46B0-8C8F-B51AC8F5C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'Business environment'!$A$259:$B$260</c15:sqref>
                  </c15:fullRef>
                  <c15:levelRef>
                    <c15:sqref>'Business environment'!$B$259:$B$260</c15:sqref>
                  </c15:levelRef>
                </c:ext>
              </c:extLst>
              <c:f>'Business environment'!$B$259:$B$260</c:f>
              <c:strCache>
                <c:ptCount val="2"/>
                <c:pt idx="0">
                  <c:v>Short and medium term bank loan</c:v>
                </c:pt>
                <c:pt idx="1">
                  <c:v>Trade credit</c:v>
                </c:pt>
              </c:strCache>
            </c:strRef>
          </c:cat>
          <c:val>
            <c:numRef>
              <c:f>'Business environment'!$E$259:$E$260</c:f>
              <c:numCache>
                <c:formatCode>#,##0.0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C027-46B0-8C8F-B51AC8F5C330}"/>
            </c:ext>
          </c:extLst>
        </c:ser>
        <c:ser>
          <c:idx val="3"/>
          <c:order val="3"/>
          <c:tx>
            <c:strRef>
              <c:f>'Business environment'!$F$254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6E-2"/>
                  <c:y val="-0.39351851851851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27-46B0-8C8F-B51AC8F5C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'Business environment'!$A$259:$B$260</c15:sqref>
                  </c15:fullRef>
                  <c15:levelRef>
                    <c15:sqref>'Business environment'!$B$259:$B$260</c15:sqref>
                  </c15:levelRef>
                </c:ext>
              </c:extLst>
              <c:f>'Business environment'!$B$259:$B$260</c:f>
              <c:strCache>
                <c:ptCount val="2"/>
                <c:pt idx="0">
                  <c:v>Short and medium term bank loan</c:v>
                </c:pt>
                <c:pt idx="1">
                  <c:v>Trade credit</c:v>
                </c:pt>
              </c:strCache>
            </c:strRef>
          </c:cat>
          <c:val>
            <c:numRef>
              <c:f>'Business environment'!$F$259:$F$260</c:f>
              <c:numCache>
                <c:formatCode>#,##0.0</c:formatCode>
                <c:ptCount val="2"/>
                <c:pt idx="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27-46B0-8C8F-B51AC8F5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349424"/>
        <c:axId val="682337904"/>
      </c:barChart>
      <c:catAx>
        <c:axId val="68234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337904"/>
        <c:crosses val="autoZero"/>
        <c:auto val="1"/>
        <c:lblAlgn val="ctr"/>
        <c:lblOffset val="100"/>
        <c:noMultiLvlLbl val="0"/>
      </c:catAx>
      <c:valAx>
        <c:axId val="682337904"/>
        <c:scaling>
          <c:orientation val="minMax"/>
          <c:max val="10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34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30927384076996E-2"/>
          <c:y val="5.0925925925925902E-2"/>
          <c:w val="0.88389129483814499"/>
          <c:h val="0.43857976086322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environment'!$C$348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environment'!$A$354:$B$357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Size</c:v>
                  </c:pt>
                </c:lvl>
              </c:multiLvlStrCache>
            </c:multiLvlStrRef>
          </c:cat>
          <c:val>
            <c:numRef>
              <c:f>'Business environment'!$C$354:$C$357</c:f>
              <c:numCache>
                <c:formatCode>General</c:formatCode>
                <c:ptCount val="4"/>
                <c:pt idx="0">
                  <c:v>0.64</c:v>
                </c:pt>
                <c:pt idx="1">
                  <c:v>6.59</c:v>
                </c:pt>
                <c:pt idx="2">
                  <c:v>11.05</c:v>
                </c:pt>
                <c:pt idx="3">
                  <c:v>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1-48CB-9E0E-76B0AD6CFE99}"/>
            </c:ext>
          </c:extLst>
        </c:ser>
        <c:ser>
          <c:idx val="1"/>
          <c:order val="1"/>
          <c:tx>
            <c:strRef>
              <c:f>'Business environment'!$D$348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environment'!$A$354:$B$357</c:f>
              <c:multiLvlStrCache>
                <c:ptCount val="4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</c:lvl>
                <c:lvl>
                  <c:pt idx="0">
                    <c:v>Size</c:v>
                  </c:pt>
                </c:lvl>
              </c:multiLvlStrCache>
            </c:multiLvlStrRef>
          </c:cat>
          <c:val>
            <c:numRef>
              <c:f>'Business environment'!$D$354:$D$357</c:f>
              <c:numCache>
                <c:formatCode>General</c:formatCode>
                <c:ptCount val="4"/>
                <c:pt idx="0">
                  <c:v>6.22</c:v>
                </c:pt>
                <c:pt idx="1">
                  <c:v>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1-48CB-9E0E-76B0AD6CF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299408"/>
        <c:axId val="37560400"/>
      </c:barChart>
      <c:catAx>
        <c:axId val="59129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60400"/>
        <c:crosses val="autoZero"/>
        <c:auto val="1"/>
        <c:lblAlgn val="ctr"/>
        <c:lblOffset val="100"/>
        <c:noMultiLvlLbl val="0"/>
      </c:catAx>
      <c:valAx>
        <c:axId val="37560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29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a062db3-ab5e-4f37-81aa-2cb74a342a6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environment'!$C$376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environment'!$A$377:$A$378</c:f>
              <c:strCache>
                <c:ptCount val="2"/>
                <c:pt idx="0">
                  <c:v>Micro 1-3</c:v>
                </c:pt>
                <c:pt idx="1">
                  <c:v>Small 4-30</c:v>
                </c:pt>
              </c:strCache>
            </c:strRef>
          </c:cat>
          <c:val>
            <c:numRef>
              <c:f>'Business environment'!$C$377:$C$378</c:f>
              <c:numCache>
                <c:formatCode>_(* #,##0.0_);_(* \(#,##0.0\);_(* "-"_);_(@_)</c:formatCode>
                <c:ptCount val="2"/>
                <c:pt idx="0">
                  <c:v>0.8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A-4899-85DE-DD33F15F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8052224"/>
        <c:axId val="421477247"/>
      </c:barChart>
      <c:catAx>
        <c:axId val="11280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477247"/>
        <c:crosses val="autoZero"/>
        <c:auto val="1"/>
        <c:lblAlgn val="ctr"/>
        <c:lblOffset val="100"/>
        <c:noMultiLvlLbl val="0"/>
      </c:catAx>
      <c:valAx>
        <c:axId val="421477247"/>
        <c:scaling>
          <c:orientation val="minMax"/>
          <c:max val="1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833a2ae-2edf-4aa1-ba4d-333067602ff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environment'!$C$387</c:f>
              <c:strCache>
                <c:ptCount val="1"/>
                <c:pt idx="0">
                  <c:v>1 to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environment'!$A$392:$B$394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environment'!$C$392:$C$394</c:f>
              <c:numCache>
                <c:formatCode>#,##0.0</c:formatCode>
                <c:ptCount val="3"/>
                <c:pt idx="0">
                  <c:v>99.26</c:v>
                </c:pt>
                <c:pt idx="1">
                  <c:v>95.15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F-4F00-8649-BC3BEF71245B}"/>
            </c:ext>
          </c:extLst>
        </c:ser>
        <c:ser>
          <c:idx val="1"/>
          <c:order val="1"/>
          <c:tx>
            <c:strRef>
              <c:f>'Business environment'!$D$387</c:f>
              <c:strCache>
                <c:ptCount val="1"/>
                <c:pt idx="0">
                  <c:v>4 to 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environment'!$A$392:$B$394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environment'!$D$392:$D$394</c:f>
              <c:numCache>
                <c:formatCode>#,##0.0</c:formatCode>
                <c:ptCount val="3"/>
                <c:pt idx="0">
                  <c:v>0.41</c:v>
                </c:pt>
                <c:pt idx="1">
                  <c:v>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F-4F00-8649-BC3BEF71245B}"/>
            </c:ext>
          </c:extLst>
        </c:ser>
        <c:ser>
          <c:idx val="2"/>
          <c:order val="2"/>
          <c:tx>
            <c:strRef>
              <c:f>'Business environment'!$E$387</c:f>
              <c:strCache>
                <c:ptCount val="1"/>
                <c:pt idx="0">
                  <c:v>10 to 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environment'!$A$392:$B$394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environment'!$E$392:$E$394</c:f>
              <c:numCache>
                <c:formatCode>#,##0.0</c:formatCode>
                <c:ptCount val="3"/>
                <c:pt idx="0">
                  <c:v>0.16</c:v>
                </c:pt>
                <c:pt idx="1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F-4F00-8649-BC3BEF71245B}"/>
            </c:ext>
          </c:extLst>
        </c:ser>
        <c:ser>
          <c:idx val="3"/>
          <c:order val="3"/>
          <c:tx>
            <c:strRef>
              <c:f>'Business environment'!$F$387</c:f>
              <c:strCache>
                <c:ptCount val="1"/>
                <c:pt idx="0">
                  <c:v>Above 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environment'!$A$392:$B$394</c:f>
              <c:multiLvlStrCache>
                <c:ptCount val="3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</c:lvl>
                <c:lvl>
                  <c:pt idx="0">
                    <c:v>Informal</c:v>
                  </c:pt>
                </c:lvl>
              </c:multiLvlStrCache>
            </c:multiLvlStrRef>
          </c:cat>
          <c:val>
            <c:numRef>
              <c:f>'Business environment'!$F$392:$F$394</c:f>
              <c:numCache>
                <c:formatCode>#,##0.0</c:formatCode>
                <c:ptCount val="3"/>
                <c:pt idx="0">
                  <c:v>0.17</c:v>
                </c:pt>
                <c:pt idx="1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DF-4F00-8649-BC3BEF712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264679727"/>
        <c:axId val="264680207"/>
      </c:barChart>
      <c:catAx>
        <c:axId val="26467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80207"/>
        <c:crosses val="autoZero"/>
        <c:auto val="1"/>
        <c:lblAlgn val="ctr"/>
        <c:lblOffset val="100"/>
        <c:noMultiLvlLbl val="0"/>
      </c:catAx>
      <c:valAx>
        <c:axId val="264680207"/>
        <c:scaling>
          <c:orientation val="minMax"/>
          <c:max val="10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7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e98374f-45ba-40ea-a340-9f05326e67d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baseline="0">
                <a:effectLst/>
              </a:rPr>
              <a:t>Distribution of income by major formal economic sectors, Frw Billions</a:t>
            </a:r>
            <a:endParaRPr lang="en-US" sz="900">
              <a:effectLst/>
            </a:endParaRPr>
          </a:p>
        </c:rich>
      </c:tx>
      <c:layout>
        <c:manualLayout>
          <c:xMode val="edge"/>
          <c:yMode val="edge"/>
          <c:x val="0.124558074818961"/>
          <c:y val="2.8901734104046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performance'!$B$5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performance'!$C$4:$L$4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performance'!$C$5:$L$5</c:f>
              <c:numCache>
                <c:formatCode>_-* #,##0_-;\-* #,##0_-;_-* "-"??_-;_-@_-</c:formatCode>
                <c:ptCount val="10"/>
                <c:pt idx="0">
                  <c:v>234</c:v>
                </c:pt>
                <c:pt idx="1">
                  <c:v>154.5</c:v>
                </c:pt>
                <c:pt idx="2">
                  <c:v>146</c:v>
                </c:pt>
                <c:pt idx="3">
                  <c:v>102</c:v>
                </c:pt>
                <c:pt idx="4">
                  <c:v>89</c:v>
                </c:pt>
                <c:pt idx="5">
                  <c:v>94.69</c:v>
                </c:pt>
                <c:pt idx="6">
                  <c:v>103.06</c:v>
                </c:pt>
                <c:pt idx="7">
                  <c:v>171.4</c:v>
                </c:pt>
                <c:pt idx="8" formatCode="#,##0">
                  <c:v>88.45</c:v>
                </c:pt>
                <c:pt idx="9" formatCode="#,##0">
                  <c:v>185.8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F-4E9F-A3A5-D54C1F6EB88F}"/>
            </c:ext>
          </c:extLst>
        </c:ser>
        <c:ser>
          <c:idx val="1"/>
          <c:order val="1"/>
          <c:tx>
            <c:strRef>
              <c:f>'Business performance'!$B$6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performance'!$C$4:$L$4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performance'!$C$6:$L$6</c:f>
              <c:numCache>
                <c:formatCode>_-* #,##0_-;\-* #,##0_-;_-* "-"??_-;_-@_-</c:formatCode>
                <c:ptCount val="10"/>
                <c:pt idx="0">
                  <c:v>225.8</c:v>
                </c:pt>
                <c:pt idx="1">
                  <c:v>143.5</c:v>
                </c:pt>
                <c:pt idx="2">
                  <c:v>205</c:v>
                </c:pt>
                <c:pt idx="3">
                  <c:v>112</c:v>
                </c:pt>
                <c:pt idx="4">
                  <c:v>96</c:v>
                </c:pt>
                <c:pt idx="5">
                  <c:v>68.23</c:v>
                </c:pt>
                <c:pt idx="6">
                  <c:v>174</c:v>
                </c:pt>
                <c:pt idx="7">
                  <c:v>187.8</c:v>
                </c:pt>
                <c:pt idx="8" formatCode="#,##0">
                  <c:v>160.19</c:v>
                </c:pt>
                <c:pt idx="9" formatCode="#,##0">
                  <c:v>288.2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F-4E9F-A3A5-D54C1F6EB88F}"/>
            </c:ext>
          </c:extLst>
        </c:ser>
        <c:ser>
          <c:idx val="2"/>
          <c:order val="2"/>
          <c:tx>
            <c:strRef>
              <c:f>'Business performance'!$B$7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rgbClr val="346A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performance'!$C$4:$L$4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performance'!$C$7:$L$7</c:f>
              <c:numCache>
                <c:formatCode>_-* #,##0_-;\-* #,##0_-;_-* "-"??_-;_-@_-</c:formatCode>
                <c:ptCount val="10"/>
                <c:pt idx="0">
                  <c:v>375.8</c:v>
                </c:pt>
                <c:pt idx="1">
                  <c:v>455.5</c:v>
                </c:pt>
                <c:pt idx="2">
                  <c:v>491</c:v>
                </c:pt>
                <c:pt idx="3">
                  <c:v>593</c:v>
                </c:pt>
                <c:pt idx="4">
                  <c:v>634</c:v>
                </c:pt>
                <c:pt idx="5">
                  <c:v>720.2</c:v>
                </c:pt>
                <c:pt idx="6">
                  <c:v>839.15</c:v>
                </c:pt>
                <c:pt idx="7">
                  <c:v>747.6</c:v>
                </c:pt>
                <c:pt idx="8" formatCode="#,##0">
                  <c:v>1053.6400000000001</c:v>
                </c:pt>
                <c:pt idx="9" formatCode="#,##0">
                  <c:v>1852.8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BF-4E9F-A3A5-D54C1F6EB88F}"/>
            </c:ext>
          </c:extLst>
        </c:ser>
        <c:ser>
          <c:idx val="3"/>
          <c:order val="3"/>
          <c:tx>
            <c:strRef>
              <c:f>'Business performance'!$B$8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performance'!$C$4:$L$4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performance'!$C$8:$L$8</c:f>
              <c:numCache>
                <c:formatCode>_-* #,##0_-;\-* #,##0_-;_-* "-"??_-;_-@_-</c:formatCode>
                <c:ptCount val="10"/>
                <c:pt idx="0">
                  <c:v>1171</c:v>
                </c:pt>
                <c:pt idx="1">
                  <c:v>1360.6</c:v>
                </c:pt>
                <c:pt idx="2">
                  <c:v>1565</c:v>
                </c:pt>
                <c:pt idx="3">
                  <c:v>1590</c:v>
                </c:pt>
                <c:pt idx="4">
                  <c:v>1734</c:v>
                </c:pt>
                <c:pt idx="5">
                  <c:v>1796.47</c:v>
                </c:pt>
                <c:pt idx="6">
                  <c:v>2550.79</c:v>
                </c:pt>
                <c:pt idx="7">
                  <c:v>2283.6</c:v>
                </c:pt>
                <c:pt idx="8" formatCode="#,##0">
                  <c:v>3929.43</c:v>
                </c:pt>
                <c:pt idx="9" formatCode="#,##0">
                  <c:v>3558.4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BF-4E9F-A3A5-D54C1F6EB88F}"/>
            </c:ext>
          </c:extLst>
        </c:ser>
        <c:ser>
          <c:idx val="4"/>
          <c:order val="4"/>
          <c:tx>
            <c:strRef>
              <c:f>'Business performance'!$B$9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0" vertOverflow="ellipsis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performance'!$C$4:$L$4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performance'!$C$9:$L$9</c:f>
              <c:numCache>
                <c:formatCode>_-* #,##0_-;\-* #,##0_-;_-* "-"??_-;_-@_-</c:formatCode>
                <c:ptCount val="10"/>
                <c:pt idx="0">
                  <c:v>2924.8</c:v>
                </c:pt>
                <c:pt idx="1">
                  <c:v>3737.4</c:v>
                </c:pt>
                <c:pt idx="2">
                  <c:v>3412</c:v>
                </c:pt>
                <c:pt idx="3">
                  <c:v>3832</c:v>
                </c:pt>
                <c:pt idx="4">
                  <c:v>4255</c:v>
                </c:pt>
                <c:pt idx="5">
                  <c:v>4602.8100000000004</c:v>
                </c:pt>
                <c:pt idx="6">
                  <c:v>5307.3</c:v>
                </c:pt>
                <c:pt idx="7">
                  <c:v>6726.1</c:v>
                </c:pt>
                <c:pt idx="8" formatCode="#,##0">
                  <c:v>8741.57</c:v>
                </c:pt>
                <c:pt idx="9" formatCode="#,##0">
                  <c:v>10429.200000000001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BF-4E9F-A3A5-D54C1F6E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951144"/>
        <c:axId val="356952712"/>
      </c:barChart>
      <c:lineChart>
        <c:grouping val="standard"/>
        <c:varyColors val="0"/>
        <c:ser>
          <c:idx val="5"/>
          <c:order val="5"/>
          <c:tx>
            <c:strRef>
              <c:f>'Business performance'!$B$10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'Business performance'!$C$4:$L$4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performance'!$C$10:$L$10</c:f>
              <c:numCache>
                <c:formatCode>_-* #,##0_-;\-* #,##0_-;_-* "-"??_-;_-@_-</c:formatCode>
                <c:ptCount val="10"/>
                <c:pt idx="0">
                  <c:v>4931.3999999999996</c:v>
                </c:pt>
                <c:pt idx="1">
                  <c:v>5851.5</c:v>
                </c:pt>
                <c:pt idx="2">
                  <c:v>5819</c:v>
                </c:pt>
                <c:pt idx="3">
                  <c:v>6229</c:v>
                </c:pt>
                <c:pt idx="4">
                  <c:v>6808</c:v>
                </c:pt>
                <c:pt idx="5">
                  <c:v>7282.4000000000005</c:v>
                </c:pt>
                <c:pt idx="6">
                  <c:v>8974.2999999999993</c:v>
                </c:pt>
                <c:pt idx="7">
                  <c:v>10116.5</c:v>
                </c:pt>
                <c:pt idx="8">
                  <c:v>13973.279999999999</c:v>
                </c:pt>
                <c:pt idx="9" formatCode="#,##0">
                  <c:v>16315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2-40FA-BC12-061412246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951144"/>
        <c:axId val="356952712"/>
      </c:lineChart>
      <c:catAx>
        <c:axId val="35695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52712"/>
        <c:crosses val="autoZero"/>
        <c:auto val="1"/>
        <c:lblAlgn val="ctr"/>
        <c:lblOffset val="100"/>
        <c:noMultiLvlLbl val="0"/>
      </c:catAx>
      <c:valAx>
        <c:axId val="356952712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5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bd6f11-8a54-4590-b6e6-5dc4d082ef01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44166554811702E-2"/>
          <c:y val="4.8893098058485497E-2"/>
          <c:w val="0.910101627985762"/>
          <c:h val="0.75022556622547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performance'!$B$14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'Business performance'!$C$13:$J$13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'Business performance'!$C$14:$J$14</c:f>
              <c:numCache>
                <c:formatCode>#,##0</c:formatCode>
                <c:ptCount val="8"/>
                <c:pt idx="0">
                  <c:v>522</c:v>
                </c:pt>
                <c:pt idx="1">
                  <c:v>703</c:v>
                </c:pt>
                <c:pt idx="2">
                  <c:v>381</c:v>
                </c:pt>
                <c:pt idx="3">
                  <c:v>427.62</c:v>
                </c:pt>
                <c:pt idx="4">
                  <c:v>857.03</c:v>
                </c:pt>
                <c:pt idx="5">
                  <c:v>620.4</c:v>
                </c:pt>
                <c:pt idx="6">
                  <c:v>2153.5100000000002</c:v>
                </c:pt>
                <c:pt idx="7" formatCode="_(* #,##0_);_(* \(#,##0\);_(* &quot;-&quot;_);_(@_)">
                  <c:v>1561.8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9-467D-8520-B125181C45B0}"/>
            </c:ext>
          </c:extLst>
        </c:ser>
        <c:ser>
          <c:idx val="1"/>
          <c:order val="1"/>
          <c:tx>
            <c:strRef>
              <c:f>'Business performance'!$B$15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rgbClr val="346A64"/>
            </a:solidFill>
            <a:ln>
              <a:noFill/>
            </a:ln>
            <a:effectLst/>
          </c:spPr>
          <c:invertIfNegative val="0"/>
          <c:cat>
            <c:strRef>
              <c:f>'Business performance'!$C$13:$J$13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'Business performance'!$C$15:$J$15</c:f>
              <c:numCache>
                <c:formatCode>#,##0</c:formatCode>
                <c:ptCount val="8"/>
                <c:pt idx="0">
                  <c:v>1715</c:v>
                </c:pt>
                <c:pt idx="1">
                  <c:v>1829</c:v>
                </c:pt>
                <c:pt idx="2">
                  <c:v>1951</c:v>
                </c:pt>
                <c:pt idx="3">
                  <c:v>2261.41</c:v>
                </c:pt>
                <c:pt idx="4">
                  <c:v>2665.77</c:v>
                </c:pt>
                <c:pt idx="5">
                  <c:v>3143.1</c:v>
                </c:pt>
                <c:pt idx="6">
                  <c:v>3085.4</c:v>
                </c:pt>
                <c:pt idx="7" formatCode="_(* #,##0_);_(* \(#,##0\);_(* &quot;-&quot;_);_(@_)">
                  <c:v>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9-467D-8520-B125181C45B0}"/>
            </c:ext>
          </c:extLst>
        </c:ser>
        <c:ser>
          <c:idx val="2"/>
          <c:order val="2"/>
          <c:tx>
            <c:strRef>
              <c:f>'Business performance'!$B$16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'Business performance'!$C$13:$J$13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'Business performance'!$C$16:$J$16</c:f>
              <c:numCache>
                <c:formatCode>#,##0</c:formatCode>
                <c:ptCount val="8"/>
                <c:pt idx="0">
                  <c:v>1208</c:v>
                </c:pt>
                <c:pt idx="1">
                  <c:v>966</c:v>
                </c:pt>
                <c:pt idx="2">
                  <c:v>1286</c:v>
                </c:pt>
                <c:pt idx="3">
                  <c:v>1307.68</c:v>
                </c:pt>
                <c:pt idx="4">
                  <c:v>1661.41</c:v>
                </c:pt>
                <c:pt idx="5">
                  <c:v>2225.4</c:v>
                </c:pt>
                <c:pt idx="6">
                  <c:v>2378.27</c:v>
                </c:pt>
                <c:pt idx="7" formatCode="_(* #,##0_);_(* \(#,##0\);_(* &quot;-&quot;_);_(@_)">
                  <c:v>2497.9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9-467D-8520-B125181C45B0}"/>
            </c:ext>
          </c:extLst>
        </c:ser>
        <c:ser>
          <c:idx val="3"/>
          <c:order val="3"/>
          <c:tx>
            <c:strRef>
              <c:f>'Business performance'!$B$17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'Business performance'!$C$13:$J$13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'Business performance'!$C$17:$J$17</c:f>
              <c:numCache>
                <c:formatCode>#,##0</c:formatCode>
                <c:ptCount val="8"/>
                <c:pt idx="0">
                  <c:v>2374</c:v>
                </c:pt>
                <c:pt idx="1">
                  <c:v>2731</c:v>
                </c:pt>
                <c:pt idx="2">
                  <c:v>3191</c:v>
                </c:pt>
                <c:pt idx="3">
                  <c:v>3285.69</c:v>
                </c:pt>
                <c:pt idx="4">
                  <c:v>3790.09</c:v>
                </c:pt>
                <c:pt idx="5">
                  <c:v>4127.8</c:v>
                </c:pt>
                <c:pt idx="6">
                  <c:v>6356.11</c:v>
                </c:pt>
                <c:pt idx="7" formatCode="_(* #,##0_);_(* \(#,##0\);_(* &quot;-&quot;_);_(@_)">
                  <c:v>6353.8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9-467D-8520-B125181C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37216"/>
        <c:axId val="9838392"/>
      </c:barChart>
      <c:catAx>
        <c:axId val="983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8392"/>
        <c:crosses val="autoZero"/>
        <c:auto val="1"/>
        <c:lblAlgn val="ctr"/>
        <c:lblOffset val="100"/>
        <c:noMultiLvlLbl val="0"/>
      </c:catAx>
      <c:valAx>
        <c:axId val="98383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721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2d6ea62-5457-443b-b489-3f07b0758359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performance'!$C$35:$K$35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'Business performance'!$C$39:$K$39</c:f>
              <c:numCache>
                <c:formatCode>0.0</c:formatCode>
                <c:ptCount val="9"/>
                <c:pt idx="0">
                  <c:v>6.3145895619172432</c:v>
                </c:pt>
                <c:pt idx="1">
                  <c:v>6.7046765316547479</c:v>
                </c:pt>
                <c:pt idx="2">
                  <c:v>6.9299658967337159</c:v>
                </c:pt>
                <c:pt idx="3">
                  <c:v>8.9209214603260136</c:v>
                </c:pt>
                <c:pt idx="4">
                  <c:v>8.4312565615224333</c:v>
                </c:pt>
                <c:pt idx="5">
                  <c:v>7.8936297807971494</c:v>
                </c:pt>
                <c:pt idx="6">
                  <c:v>8.7224970302998077</c:v>
                </c:pt>
                <c:pt idx="7">
                  <c:v>13.686101157001735</c:v>
                </c:pt>
                <c:pt idx="8">
                  <c:v>15.208372435663978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E-444B-95A2-FA9172DC2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36824"/>
        <c:axId val="9835648"/>
      </c:lineChart>
      <c:catAx>
        <c:axId val="983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5648"/>
        <c:crosses val="autoZero"/>
        <c:auto val="1"/>
        <c:lblAlgn val="ctr"/>
        <c:lblOffset val="100"/>
        <c:noMultiLvlLbl val="0"/>
      </c:catAx>
      <c:valAx>
        <c:axId val="9835648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6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uri="{0b15fc19-7d7d-44ad-8c2d-2c3a37ce22c3}">
        <chartProps xmlns="https://web.wps.cn/et/2018/main" chartId="{8a4c4ef4-e57b-4a11-bee5-f691797cbcd3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0714553537944E-2"/>
          <c:y val="5.0117475164472632E-2"/>
          <c:w val="0.8255055975145964"/>
          <c:h val="0.7857586458810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activities'!$A$14:$A$18</c:f>
              <c:strCache>
                <c:ptCount val="5"/>
                <c:pt idx="0">
                  <c:v>Kigali</c:v>
                </c:pt>
                <c:pt idx="1">
                  <c:v>South</c:v>
                </c:pt>
                <c:pt idx="2">
                  <c:v>West</c:v>
                </c:pt>
                <c:pt idx="3">
                  <c:v>North</c:v>
                </c:pt>
                <c:pt idx="4">
                  <c:v>East</c:v>
                </c:pt>
              </c:strCache>
            </c:strRef>
          </c:cat>
          <c:val>
            <c:numRef>
              <c:f>'Business activities'!$D$14:$D$18</c:f>
              <c:numCache>
                <c:formatCode>_(* #,##0_);_(* \(#,##0\);_(* "-"??_);_(@_)</c:formatCode>
                <c:ptCount val="5"/>
                <c:pt idx="0">
                  <c:v>112365.6</c:v>
                </c:pt>
                <c:pt idx="1">
                  <c:v>40988.699999999997</c:v>
                </c:pt>
                <c:pt idx="2">
                  <c:v>43947.6</c:v>
                </c:pt>
                <c:pt idx="3">
                  <c:v>32034.400000000001</c:v>
                </c:pt>
                <c:pt idx="4">
                  <c:v>48723.7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8-4328-9F67-10379A70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3869647"/>
        <c:axId val="979794351"/>
      </c:barChart>
      <c:catAx>
        <c:axId val="983869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794351"/>
        <c:crosses val="autoZero"/>
        <c:auto val="1"/>
        <c:lblAlgn val="ctr"/>
        <c:lblOffset val="100"/>
        <c:noMultiLvlLbl val="0"/>
      </c:catAx>
      <c:valAx>
        <c:axId val="979794351"/>
        <c:scaling>
          <c:orientation val="minMax"/>
          <c:max val="120000"/>
        </c:scaling>
        <c:delete val="0"/>
        <c:axPos val="b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86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f3ab5c3-e223-4262-8e62-0dcec99a4c6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performance'!$B$36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performance'!$C$35:$K$35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'Business performance'!$C$36:$K$36</c:f>
              <c:numCache>
                <c:formatCode>_-* #,##0_-;\-* #,##0_-;_-* "-"_-;_-@_-</c:formatCode>
                <c:ptCount val="9"/>
                <c:pt idx="0">
                  <c:v>9251</c:v>
                </c:pt>
                <c:pt idx="1">
                  <c:v>10172</c:v>
                </c:pt>
                <c:pt idx="2">
                  <c:v>12172</c:v>
                </c:pt>
                <c:pt idx="3">
                  <c:v>13244</c:v>
                </c:pt>
                <c:pt idx="4">
                  <c:v>15821</c:v>
                </c:pt>
                <c:pt idx="5">
                  <c:v>17638</c:v>
                </c:pt>
                <c:pt idx="6">
                  <c:v>19679</c:v>
                </c:pt>
                <c:pt idx="7" formatCode="#,##0">
                  <c:v>31394</c:v>
                </c:pt>
                <c:pt idx="8" formatCode="#,##0">
                  <c:v>36706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C-44E0-BBB5-4864D5594926}"/>
            </c:ext>
          </c:extLst>
        </c:ser>
        <c:ser>
          <c:idx val="1"/>
          <c:order val="1"/>
          <c:tx>
            <c:strRef>
              <c:f>'Business performance'!$B$37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performance'!$C$35:$K$35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'Business performance'!$C$37:$K$37</c:f>
              <c:numCache>
                <c:formatCode>_-* #,##0_-;\-* #,##0_-;_-* "-"_-;_-@_-</c:formatCode>
                <c:ptCount val="9"/>
                <c:pt idx="0">
                  <c:v>146502</c:v>
                </c:pt>
                <c:pt idx="1">
                  <c:v>151715</c:v>
                </c:pt>
                <c:pt idx="2">
                  <c:v>175643</c:v>
                </c:pt>
                <c:pt idx="3">
                  <c:v>148460</c:v>
                </c:pt>
                <c:pt idx="4">
                  <c:v>187647</c:v>
                </c:pt>
                <c:pt idx="5">
                  <c:v>223446</c:v>
                </c:pt>
                <c:pt idx="6" formatCode="#,##0">
                  <c:v>225612</c:v>
                </c:pt>
                <c:pt idx="7" formatCode="_(* #,##0_);_(* \(#,##0\);_(* &quot;-&quot;??_);_(@_)">
                  <c:v>229386</c:v>
                </c:pt>
                <c:pt idx="8" formatCode="#,##0">
                  <c:v>241353.9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C-44E0-BBB5-4864D55949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838000"/>
        <c:axId val="9836432"/>
      </c:barChart>
      <c:catAx>
        <c:axId val="98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6432"/>
        <c:crosses val="autoZero"/>
        <c:auto val="1"/>
        <c:lblAlgn val="ctr"/>
        <c:lblOffset val="100"/>
        <c:noMultiLvlLbl val="0"/>
      </c:catAx>
      <c:valAx>
        <c:axId val="9836432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800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uri="{0b15fc19-7d7d-44ad-8c2d-2c3a37ce22c3}">
        <chartProps xmlns="https://web.wps.cn/et/2018/main" chartId="{cf49cea8-6ff2-4b63-badf-22b8b00b5af1}"/>
      </c:ext>
    </c:extLst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baseline="0">
                <a:effectLst/>
              </a:rPr>
              <a:t>Distribution of expenditure by major formal economic sector, Frw Billions</a:t>
            </a:r>
            <a:endParaRPr lang="en-US" sz="900">
              <a:effectLst/>
            </a:endParaRPr>
          </a:p>
        </c:rich>
      </c:tx>
      <c:layout>
        <c:manualLayout>
          <c:xMode val="edge"/>
          <c:yMode val="edge"/>
          <c:x val="0.124558074818961"/>
          <c:y val="2.8901734104046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54433838228303E-2"/>
          <c:y val="0.13911216742475299"/>
          <c:w val="0.87363333773222496"/>
          <c:h val="0.67682780025045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'Business performance'!$B$21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performance'!$C$20:$L$20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performance'!$C$21:$L$21</c:f>
              <c:numCache>
                <c:formatCode>#,##0</c:formatCode>
                <c:ptCount val="10"/>
                <c:pt idx="0">
                  <c:v>2972.8</c:v>
                </c:pt>
                <c:pt idx="1">
                  <c:v>3856.1</c:v>
                </c:pt>
                <c:pt idx="2">
                  <c:v>3407</c:v>
                </c:pt>
                <c:pt idx="3">
                  <c:v>3818</c:v>
                </c:pt>
                <c:pt idx="4">
                  <c:v>4606</c:v>
                </c:pt>
                <c:pt idx="5">
                  <c:v>4939</c:v>
                </c:pt>
                <c:pt idx="6">
                  <c:v>5716</c:v>
                </c:pt>
                <c:pt idx="7">
                  <c:v>7057.5</c:v>
                </c:pt>
                <c:pt idx="8">
                  <c:v>9770.19</c:v>
                </c:pt>
                <c:pt idx="9">
                  <c:v>8846.9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0-4302-863C-C4B3C4235BCF}"/>
            </c:ext>
          </c:extLst>
        </c:ser>
        <c:ser>
          <c:idx val="1"/>
          <c:order val="1"/>
          <c:tx>
            <c:strRef>
              <c:f>'Business performance'!$B$22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performance'!$C$20:$L$20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performance'!$C$22:$L$22</c:f>
              <c:numCache>
                <c:formatCode>#,##0</c:formatCode>
                <c:ptCount val="10"/>
                <c:pt idx="0">
                  <c:v>1137.0999999999999</c:v>
                </c:pt>
                <c:pt idx="1">
                  <c:v>1369.2</c:v>
                </c:pt>
                <c:pt idx="2">
                  <c:v>1502</c:v>
                </c:pt>
                <c:pt idx="3">
                  <c:v>1576</c:v>
                </c:pt>
                <c:pt idx="4">
                  <c:v>1690.87</c:v>
                </c:pt>
                <c:pt idx="5">
                  <c:v>1762.43</c:v>
                </c:pt>
                <c:pt idx="6">
                  <c:v>2159.94</c:v>
                </c:pt>
                <c:pt idx="7">
                  <c:v>2434.1999999999998</c:v>
                </c:pt>
                <c:pt idx="8">
                  <c:v>4153.99</c:v>
                </c:pt>
                <c:pt idx="9">
                  <c:v>3219.2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60-4302-863C-C4B3C4235BCF}"/>
            </c:ext>
          </c:extLst>
        </c:ser>
        <c:ser>
          <c:idx val="2"/>
          <c:order val="2"/>
          <c:tx>
            <c:strRef>
              <c:f>'Business performance'!$B$23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performance'!$C$20:$L$20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performance'!$C$23:$L$23</c:f>
              <c:numCache>
                <c:formatCode>#,##0</c:formatCode>
                <c:ptCount val="10"/>
                <c:pt idx="0">
                  <c:v>305.2</c:v>
                </c:pt>
                <c:pt idx="1">
                  <c:v>387.3</c:v>
                </c:pt>
                <c:pt idx="2">
                  <c:v>438</c:v>
                </c:pt>
                <c:pt idx="3">
                  <c:v>493</c:v>
                </c:pt>
                <c:pt idx="4">
                  <c:v>394.8</c:v>
                </c:pt>
                <c:pt idx="5">
                  <c:v>420.88</c:v>
                </c:pt>
                <c:pt idx="6">
                  <c:v>420.02</c:v>
                </c:pt>
                <c:pt idx="7">
                  <c:v>528.29999999999995</c:v>
                </c:pt>
                <c:pt idx="8">
                  <c:v>760.75</c:v>
                </c:pt>
                <c:pt idx="9">
                  <c:v>1306.0999999999999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60-4302-863C-C4B3C4235BCF}"/>
            </c:ext>
          </c:extLst>
        </c:ser>
        <c:ser>
          <c:idx val="3"/>
          <c:order val="3"/>
          <c:tx>
            <c:strRef>
              <c:f>'Business performance'!$B$24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performance'!$C$20:$L$20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performance'!$C$24:$L$24</c:f>
              <c:numCache>
                <c:formatCode>#,##0</c:formatCode>
                <c:ptCount val="10"/>
                <c:pt idx="0">
                  <c:v>241.3</c:v>
                </c:pt>
                <c:pt idx="1">
                  <c:v>151</c:v>
                </c:pt>
                <c:pt idx="2">
                  <c:v>208</c:v>
                </c:pt>
                <c:pt idx="3">
                  <c:v>117</c:v>
                </c:pt>
                <c:pt idx="4">
                  <c:v>99</c:v>
                </c:pt>
                <c:pt idx="5">
                  <c:v>77</c:v>
                </c:pt>
                <c:pt idx="6">
                  <c:v>150</c:v>
                </c:pt>
                <c:pt idx="7">
                  <c:v>187.5</c:v>
                </c:pt>
                <c:pt idx="8">
                  <c:v>130.71</c:v>
                </c:pt>
                <c:pt idx="9">
                  <c:v>215.5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60-4302-863C-C4B3C4235BCF}"/>
            </c:ext>
          </c:extLst>
        </c:ser>
        <c:ser>
          <c:idx val="4"/>
          <c:order val="4"/>
          <c:tx>
            <c:strRef>
              <c:f>'Business performance'!$B$25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performance'!$C$20:$L$20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'Business performance'!$C$25:$L$25</c:f>
              <c:numCache>
                <c:formatCode>#,##0</c:formatCode>
                <c:ptCount val="10"/>
                <c:pt idx="0">
                  <c:v>217.8</c:v>
                </c:pt>
                <c:pt idx="1">
                  <c:v>150.5</c:v>
                </c:pt>
                <c:pt idx="2">
                  <c:v>139</c:v>
                </c:pt>
                <c:pt idx="3">
                  <c:v>104</c:v>
                </c:pt>
                <c:pt idx="4">
                  <c:v>93</c:v>
                </c:pt>
                <c:pt idx="5">
                  <c:v>96</c:v>
                </c:pt>
                <c:pt idx="6">
                  <c:v>107</c:v>
                </c:pt>
                <c:pt idx="7">
                  <c:v>166.2</c:v>
                </c:pt>
                <c:pt idx="8">
                  <c:v>293.83</c:v>
                </c:pt>
                <c:pt idx="9">
                  <c:v>182.3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60-4302-863C-C4B3C4235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371456"/>
        <c:axId val="479373808"/>
      </c:barChart>
      <c:catAx>
        <c:axId val="47937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73808"/>
        <c:crosses val="autoZero"/>
        <c:auto val="1"/>
        <c:lblAlgn val="ctr"/>
        <c:lblOffset val="100"/>
        <c:noMultiLvlLbl val="0"/>
      </c:catAx>
      <c:valAx>
        <c:axId val="47937380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7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34fcb9b-0f9b-4760-ab14-8b362b10c837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performance'!$Q$65:$Q$80</c:f>
              <c:strCache>
                <c:ptCount val="16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Construction</c:v>
                </c:pt>
                <c:pt idx="4">
                  <c:v>Wholesale and retail trade; repair of motor vehicles and motorcycles</c:v>
                </c:pt>
                <c:pt idx="5">
                  <c:v>Transportation and storage</c:v>
                </c:pt>
                <c:pt idx="6">
                  <c:v>Accommodation and food service activities</c:v>
                </c:pt>
                <c:pt idx="7">
                  <c:v>Information and communication</c:v>
                </c:pt>
                <c:pt idx="8">
                  <c:v>Financial and insurance activities</c:v>
                </c:pt>
                <c:pt idx="9">
                  <c:v>Real estate activities</c:v>
                </c:pt>
                <c:pt idx="10">
                  <c:v>Professional, scientific and technical activities</c:v>
                </c:pt>
                <c:pt idx="11">
                  <c:v>Administrative and support service activities</c:v>
                </c:pt>
                <c:pt idx="12">
                  <c:v>Education</c:v>
                </c:pt>
                <c:pt idx="13">
                  <c:v>Human health and social work activities</c:v>
                </c:pt>
                <c:pt idx="14">
                  <c:v>Arts, entertainment and recreation</c:v>
                </c:pt>
                <c:pt idx="15">
                  <c:v>Other service activities</c:v>
                </c:pt>
              </c:strCache>
            </c:strRef>
          </c:cat>
          <c:val>
            <c:numRef>
              <c:f>'Business performance'!#REF!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6-4886-B025-2FF2C2340683}"/>
            </c:ext>
          </c:extLst>
        </c:ser>
        <c:ser>
          <c:idx val="1"/>
          <c:order val="1"/>
          <c:tx>
            <c:strRef>
              <c:f>'Business performance'!$R$64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performance'!$Q$65:$Q$80</c:f>
              <c:strCache>
                <c:ptCount val="16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Construction</c:v>
                </c:pt>
                <c:pt idx="4">
                  <c:v>Wholesale and retail trade; repair of motor vehicles and motorcycles</c:v>
                </c:pt>
                <c:pt idx="5">
                  <c:v>Transportation and storage</c:v>
                </c:pt>
                <c:pt idx="6">
                  <c:v>Accommodation and food service activities</c:v>
                </c:pt>
                <c:pt idx="7">
                  <c:v>Information and communication</c:v>
                </c:pt>
                <c:pt idx="8">
                  <c:v>Financial and insurance activities</c:v>
                </c:pt>
                <c:pt idx="9">
                  <c:v>Real estate activities</c:v>
                </c:pt>
                <c:pt idx="10">
                  <c:v>Professional, scientific and technical activities</c:v>
                </c:pt>
                <c:pt idx="11">
                  <c:v>Administrative and support service activities</c:v>
                </c:pt>
                <c:pt idx="12">
                  <c:v>Education</c:v>
                </c:pt>
                <c:pt idx="13">
                  <c:v>Human health and social work activities</c:v>
                </c:pt>
                <c:pt idx="14">
                  <c:v>Arts, entertainment and recreation</c:v>
                </c:pt>
                <c:pt idx="15">
                  <c:v>Other service activities</c:v>
                </c:pt>
              </c:strCache>
            </c:strRef>
          </c:cat>
          <c:val>
            <c:numRef>
              <c:f>'Business performance'!$R$65:$R$80</c:f>
              <c:numCache>
                <c:formatCode>0.0</c:formatCode>
                <c:ptCount val="16"/>
                <c:pt idx="0">
                  <c:v>253.61577794010225</c:v>
                </c:pt>
                <c:pt idx="1">
                  <c:v>68.986163929120465</c:v>
                </c:pt>
                <c:pt idx="2">
                  <c:v>123.67797947908441</c:v>
                </c:pt>
                <c:pt idx="3">
                  <c:v>36.878347360367258</c:v>
                </c:pt>
                <c:pt idx="4">
                  <c:v>40.82552651968723</c:v>
                </c:pt>
                <c:pt idx="5">
                  <c:v>2.7391240662076877</c:v>
                </c:pt>
                <c:pt idx="6">
                  <c:v>64.155149353544346</c:v>
                </c:pt>
                <c:pt idx="7">
                  <c:v>413.7037037037037</c:v>
                </c:pt>
                <c:pt idx="8">
                  <c:v>11.775938892425186</c:v>
                </c:pt>
                <c:pt idx="9">
                  <c:v>11.172668513388739</c:v>
                </c:pt>
                <c:pt idx="10">
                  <c:v>56.499718626899288</c:v>
                </c:pt>
                <c:pt idx="11">
                  <c:v>102.54314259763851</c:v>
                </c:pt>
                <c:pt idx="12">
                  <c:v>-19.213313161875956</c:v>
                </c:pt>
                <c:pt idx="13">
                  <c:v>-51.849836779107726</c:v>
                </c:pt>
                <c:pt idx="14">
                  <c:v>536.29032258064524</c:v>
                </c:pt>
                <c:pt idx="15">
                  <c:v>-83.352288882570363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6-4886-B025-2FF2C2340683}"/>
            </c:ext>
          </c:extLst>
        </c:ser>
        <c:ser>
          <c:idx val="2"/>
          <c:order val="2"/>
          <c:tx>
            <c:strRef>
              <c:f>'Business performance'!$S$64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performance'!$Q$65:$Q$80</c:f>
              <c:strCache>
                <c:ptCount val="16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Construction</c:v>
                </c:pt>
                <c:pt idx="4">
                  <c:v>Wholesale and retail trade; repair of motor vehicles and motorcycles</c:v>
                </c:pt>
                <c:pt idx="5">
                  <c:v>Transportation and storage</c:v>
                </c:pt>
                <c:pt idx="6">
                  <c:v>Accommodation and food service activities</c:v>
                </c:pt>
                <c:pt idx="7">
                  <c:v>Information and communication</c:v>
                </c:pt>
                <c:pt idx="8">
                  <c:v>Financial and insurance activities</c:v>
                </c:pt>
                <c:pt idx="9">
                  <c:v>Real estate activities</c:v>
                </c:pt>
                <c:pt idx="10">
                  <c:v>Professional, scientific and technical activities</c:v>
                </c:pt>
                <c:pt idx="11">
                  <c:v>Administrative and support service activities</c:v>
                </c:pt>
                <c:pt idx="12">
                  <c:v>Education</c:v>
                </c:pt>
                <c:pt idx="13">
                  <c:v>Human health and social work activities</c:v>
                </c:pt>
                <c:pt idx="14">
                  <c:v>Arts, entertainment and recreation</c:v>
                </c:pt>
                <c:pt idx="15">
                  <c:v>Other service activities</c:v>
                </c:pt>
              </c:strCache>
            </c:strRef>
          </c:cat>
          <c:val>
            <c:numRef>
              <c:f>'Business performance'!$S$65:$S$80</c:f>
              <c:numCache>
                <c:formatCode>0.0</c:formatCode>
                <c:ptCount val="16"/>
                <c:pt idx="0">
                  <c:v>-67.072918818425947</c:v>
                </c:pt>
                <c:pt idx="1">
                  <c:v>2.9159683983720486</c:v>
                </c:pt>
                <c:pt idx="2">
                  <c:v>28.440366972477072</c:v>
                </c:pt>
                <c:pt idx="3">
                  <c:v>-17.505123905347496</c:v>
                </c:pt>
                <c:pt idx="4">
                  <c:v>19.693559412461049</c:v>
                </c:pt>
                <c:pt idx="5">
                  <c:v>46.392928428856564</c:v>
                </c:pt>
                <c:pt idx="6">
                  <c:v>-10.700706137968485</c:v>
                </c:pt>
                <c:pt idx="7">
                  <c:v>-10.778658976207634</c:v>
                </c:pt>
                <c:pt idx="8">
                  <c:v>75.854214123006841</c:v>
                </c:pt>
                <c:pt idx="9">
                  <c:v>-39.86710963455149</c:v>
                </c:pt>
                <c:pt idx="10">
                  <c:v>38.043869111830261</c:v>
                </c:pt>
                <c:pt idx="11">
                  <c:v>32.264573991031376</c:v>
                </c:pt>
                <c:pt idx="12">
                  <c:v>81.585518102372021</c:v>
                </c:pt>
                <c:pt idx="13">
                  <c:v>109.94350282485877</c:v>
                </c:pt>
                <c:pt idx="14">
                  <c:v>-95.754119138149548</c:v>
                </c:pt>
                <c:pt idx="15">
                  <c:v>193.50982066609737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6-4886-B025-2FF2C2340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16912"/>
        <c:axId val="110517872"/>
      </c:barChart>
      <c:catAx>
        <c:axId val="11051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17872"/>
        <c:crosses val="autoZero"/>
        <c:auto val="1"/>
        <c:lblAlgn val="ctr"/>
        <c:lblOffset val="100"/>
        <c:noMultiLvlLbl val="0"/>
      </c:catAx>
      <c:valAx>
        <c:axId val="11051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1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ab34160-c1ac-40fa-9679-f7c7f15743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performance'!$C$164</c:f>
              <c:strCache>
                <c:ptCount val="1"/>
                <c:pt idx="0">
                  <c:v>Debt-to-Equity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performance'!$B$165:$B$169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performance'!$C$165:$C$169</c:f>
              <c:numCache>
                <c:formatCode>#,##0.0</c:formatCode>
                <c:ptCount val="5"/>
                <c:pt idx="0">
                  <c:v>4.8634813579872693</c:v>
                </c:pt>
                <c:pt idx="1">
                  <c:v>3.4829311359623309</c:v>
                </c:pt>
                <c:pt idx="2">
                  <c:v>0.85130262851826011</c:v>
                </c:pt>
                <c:pt idx="3">
                  <c:v>1.431977559607293</c:v>
                </c:pt>
                <c:pt idx="4">
                  <c:v>1.5792573289902279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D-4B86-B95A-18FEB7F15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547280"/>
        <c:axId val="298547760"/>
      </c:barChart>
      <c:catAx>
        <c:axId val="2985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547760"/>
        <c:crosses val="autoZero"/>
        <c:auto val="1"/>
        <c:lblAlgn val="ctr"/>
        <c:lblOffset val="100"/>
        <c:noMultiLvlLbl val="0"/>
      </c:catAx>
      <c:valAx>
        <c:axId val="29854776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54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e0e3f88-6588-4636-af28-04bae8f4d80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performance'!$C$120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performance'!$B$121:$B$122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performance'!$C$121:$C$122</c:f>
              <c:numCache>
                <c:formatCode>#,##0</c:formatCode>
                <c:ptCount val="2"/>
                <c:pt idx="0">
                  <c:v>7404.5</c:v>
                </c:pt>
                <c:pt idx="1">
                  <c:v>4375.6000000000004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3-452C-853A-598C8D8C955E}"/>
            </c:ext>
          </c:extLst>
        </c:ser>
        <c:ser>
          <c:idx val="1"/>
          <c:order val="1"/>
          <c:tx>
            <c:strRef>
              <c:f>'Business performance'!$D$120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performance'!$B$121:$B$122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performance'!$D$121:$D$122</c:f>
              <c:numCache>
                <c:formatCode>#,##0</c:formatCode>
                <c:ptCount val="2"/>
                <c:pt idx="0">
                  <c:v>206</c:v>
                </c:pt>
                <c:pt idx="1">
                  <c:v>8922.2000000000007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3-452C-853A-598C8D8C955E}"/>
            </c:ext>
          </c:extLst>
        </c:ser>
        <c:ser>
          <c:idx val="2"/>
          <c:order val="2"/>
          <c:tx>
            <c:strRef>
              <c:f>'Business performance'!$E$120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performance'!$B$121:$B$122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performance'!$E$121:$E$122</c:f>
              <c:numCache>
                <c:formatCode>#,##0</c:formatCode>
                <c:ptCount val="2"/>
                <c:pt idx="0">
                  <c:v>6036.7</c:v>
                </c:pt>
                <c:pt idx="1">
                  <c:v>155.6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3-452C-853A-598C8D8C955E}"/>
            </c:ext>
          </c:extLst>
        </c:ser>
        <c:ser>
          <c:idx val="3"/>
          <c:order val="3"/>
          <c:tx>
            <c:strRef>
              <c:f>'Business performance'!$F$120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performance'!$B$121:$B$122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performance'!$F$121:$F$122</c:f>
              <c:numCache>
                <c:formatCode>#,##0</c:formatCode>
                <c:ptCount val="2"/>
                <c:pt idx="0">
                  <c:v>262.39999999999998</c:v>
                </c:pt>
                <c:pt idx="1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3-452C-853A-598C8D8C955E}"/>
            </c:ext>
          </c:extLst>
        </c:ser>
        <c:ser>
          <c:idx val="4"/>
          <c:order val="4"/>
          <c:tx>
            <c:strRef>
              <c:f>'Business performance'!$G$120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performance'!$B$121:$B$122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performance'!$G$121:$G$122</c:f>
              <c:numCache>
                <c:formatCode>#,##0</c:formatCode>
                <c:ptCount val="2"/>
                <c:pt idx="0">
                  <c:v>5306.6</c:v>
                </c:pt>
                <c:pt idx="1">
                  <c:v>5043.3999999999996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43-452C-853A-598C8D8C9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90032"/>
        <c:axId val="25490512"/>
      </c:barChart>
      <c:catAx>
        <c:axId val="2549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0512"/>
        <c:crosses val="autoZero"/>
        <c:auto val="1"/>
        <c:lblAlgn val="ctr"/>
        <c:lblOffset val="100"/>
        <c:noMultiLvlLbl val="0"/>
      </c:catAx>
      <c:valAx>
        <c:axId val="2549051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4def443-9e79-49b1-84d3-7e0e263cac8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performance'!$B$131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performance'!$C$130:$D$130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performance'!$C$131:$D$131</c:f>
              <c:numCache>
                <c:formatCode>_(* #,##0_);_(* \(#,##0\);_(* "-"??_);_(@_)</c:formatCode>
                <c:ptCount val="2"/>
                <c:pt idx="0">
                  <c:v>493.6</c:v>
                </c:pt>
                <c:pt idx="1">
                  <c:v>634.70000000000005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1-45B8-A633-63C3A525BEE7}"/>
            </c:ext>
          </c:extLst>
        </c:ser>
        <c:ser>
          <c:idx val="1"/>
          <c:order val="1"/>
          <c:tx>
            <c:strRef>
              <c:f>'Business performance'!$B$132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performance'!$C$130:$D$130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performance'!$C$132:$D$132</c:f>
              <c:numCache>
                <c:formatCode>_(* #,##0_);_(* \(#,##0\);_(* "-"??_);_(@_)</c:formatCode>
                <c:ptCount val="2"/>
                <c:pt idx="0">
                  <c:v>2141.4</c:v>
                </c:pt>
                <c:pt idx="1">
                  <c:v>3770.6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1-45B8-A633-63C3A525BEE7}"/>
            </c:ext>
          </c:extLst>
        </c:ser>
        <c:ser>
          <c:idx val="2"/>
          <c:order val="2"/>
          <c:tx>
            <c:strRef>
              <c:f>'Business performance'!$B$133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performance'!$C$130:$D$130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performance'!$C$133:$D$133</c:f>
              <c:numCache>
                <c:formatCode>_(* #,##0_);_(* \(#,##0\);_(* "-"??_);_(@_)</c:formatCode>
                <c:ptCount val="2"/>
                <c:pt idx="0">
                  <c:v>7626.5</c:v>
                </c:pt>
                <c:pt idx="1">
                  <c:v>3556.7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1-45B8-A633-63C3A525BEE7}"/>
            </c:ext>
          </c:extLst>
        </c:ser>
        <c:ser>
          <c:idx val="3"/>
          <c:order val="3"/>
          <c:tx>
            <c:strRef>
              <c:f>'Business performance'!$B$134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performance'!$C$130:$D$130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performance'!$C$134:$D$134</c:f>
              <c:numCache>
                <c:formatCode>_(* #,##0_);_(* \(#,##0\);_(* "-"??_);_(@_)</c:formatCode>
                <c:ptCount val="2"/>
                <c:pt idx="0">
                  <c:v>8954.7000000000007</c:v>
                </c:pt>
                <c:pt idx="1">
                  <c:v>10575.6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81-45B8-A633-63C3A525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5314000"/>
        <c:axId val="515311120"/>
      </c:barChart>
      <c:catAx>
        <c:axId val="5153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311120"/>
        <c:crosses val="autoZero"/>
        <c:auto val="1"/>
        <c:lblAlgn val="ctr"/>
        <c:lblOffset val="100"/>
        <c:noMultiLvlLbl val="0"/>
      </c:catAx>
      <c:valAx>
        <c:axId val="51531112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3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f9a166f-686f-46b3-98fa-3b2cdbf161c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performance'!$B$142</c:f>
              <c:strCache>
                <c:ptCount val="1"/>
                <c:pt idx="0">
                  <c:v> Industry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performance'!$C$140:$D$141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performance'!$C$142:$D$142</c:f>
              <c:numCache>
                <c:formatCode>_(* #,##0_);_(* \(#,##0\);_(* "-"??_);_(@_)</c:formatCode>
                <c:ptCount val="2"/>
                <c:pt idx="0">
                  <c:v>2639.2</c:v>
                </c:pt>
                <c:pt idx="1">
                  <c:v>12835.7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F-49F9-B61C-48AFACD5CE5A}"/>
            </c:ext>
          </c:extLst>
        </c:ser>
        <c:ser>
          <c:idx val="1"/>
          <c:order val="1"/>
          <c:tx>
            <c:strRef>
              <c:f>'Business performance'!$B$143</c:f>
              <c:strCache>
                <c:ptCount val="1"/>
                <c:pt idx="0">
                  <c:v> Finance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performance'!$C$140:$D$141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performance'!$C$143:$D$143</c:f>
              <c:numCache>
                <c:formatCode>_(* #,##0_);_(* \(#,##0\);_(* "-"??_);_(@_)</c:formatCode>
                <c:ptCount val="2"/>
                <c:pt idx="0">
                  <c:v>2038.8</c:v>
                </c:pt>
                <c:pt idx="1">
                  <c:v>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F-49F9-B61C-48AFACD5CE5A}"/>
            </c:ext>
          </c:extLst>
        </c:ser>
        <c:ser>
          <c:idx val="2"/>
          <c:order val="2"/>
          <c:tx>
            <c:strRef>
              <c:f>'Business performance'!$B$144</c:f>
              <c:strCache>
                <c:ptCount val="1"/>
                <c:pt idx="0">
                  <c:v> Education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performance'!$C$140:$D$141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performance'!$C$144:$D$144</c:f>
              <c:numCache>
                <c:formatCode>_(* #,##0_);_(* \(#,##0\);_(* "-"??_);_(@_)</c:formatCode>
                <c:ptCount val="2"/>
                <c:pt idx="0">
                  <c:v>1719.6</c:v>
                </c:pt>
                <c:pt idx="1">
                  <c:v>1463.9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2F-49F9-B61C-48AFACD5CE5A}"/>
            </c:ext>
          </c:extLst>
        </c:ser>
        <c:ser>
          <c:idx val="3"/>
          <c:order val="3"/>
          <c:tx>
            <c:strRef>
              <c:f>'Business performance'!$B$145</c:f>
              <c:strCache>
                <c:ptCount val="1"/>
                <c:pt idx="0">
                  <c:v> Health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performance'!$C$140:$D$141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performance'!$C$145:$D$145</c:f>
              <c:numCache>
                <c:formatCode>_(* #,##0_);_(* \(#,##0\);_(* "-"??_);_(@_)</c:formatCode>
                <c:ptCount val="2"/>
                <c:pt idx="0">
                  <c:v>71.3</c:v>
                </c:pt>
                <c:pt idx="1">
                  <c:v>102.1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2F-49F9-B61C-48AFACD5CE5A}"/>
            </c:ext>
          </c:extLst>
        </c:ser>
        <c:ser>
          <c:idx val="4"/>
          <c:order val="4"/>
          <c:tx>
            <c:strRef>
              <c:f>'Business performance'!$B$146</c:f>
              <c:strCache>
                <c:ptCount val="1"/>
                <c:pt idx="0">
                  <c:v> Other services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performance'!$C$140:$D$141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performance'!$C$146:$D$146</c:f>
              <c:numCache>
                <c:formatCode>_(* #,##0_);_(* \(#,##0\);_(* "-"??_);_(@_)</c:formatCode>
                <c:ptCount val="2"/>
                <c:pt idx="0">
                  <c:v>3837.5</c:v>
                </c:pt>
                <c:pt idx="1">
                  <c:v>6060.4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2F-49F9-B61C-48AFACD5C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373392"/>
        <c:axId val="486376752"/>
      </c:barChart>
      <c:catAx>
        <c:axId val="48637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376752"/>
        <c:crosses val="autoZero"/>
        <c:auto val="1"/>
        <c:lblAlgn val="ctr"/>
        <c:lblOffset val="100"/>
        <c:noMultiLvlLbl val="0"/>
      </c:catAx>
      <c:valAx>
        <c:axId val="486376752"/>
        <c:scaling>
          <c:orientation val="minMax"/>
        </c:scaling>
        <c:delete val="0"/>
        <c:axPos val="b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5b4481-da40-4975-b8d9-13d3ae9aeec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performance'!$B$153</c:f>
              <c:strCache>
                <c:ptCount val="1"/>
                <c:pt idx="0">
                  <c:v>Size Band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performance'!$C$152:$D$153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performance'!$C$153:$D$153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A-4C1B-92D5-611C764B8F4D}"/>
            </c:ext>
          </c:extLst>
        </c:ser>
        <c:ser>
          <c:idx val="1"/>
          <c:order val="1"/>
          <c:tx>
            <c:strRef>
              <c:f>'Business performance'!$B$154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performance'!$C$152:$D$153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performance'!$C$154:$D$154</c:f>
              <c:numCache>
                <c:formatCode>_(* #,##0_);_(* \(#,##0\);_(* "-"??_);_(@_)</c:formatCode>
                <c:ptCount val="2"/>
                <c:pt idx="0">
                  <c:v>643.9</c:v>
                </c:pt>
                <c:pt idx="1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A-4C1B-92D5-611C764B8F4D}"/>
            </c:ext>
          </c:extLst>
        </c:ser>
        <c:ser>
          <c:idx val="2"/>
          <c:order val="2"/>
          <c:tx>
            <c:strRef>
              <c:f>'Business performance'!$B$155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performance'!$C$152:$D$153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performance'!$C$155:$D$155</c:f>
              <c:numCache>
                <c:formatCode>_(* #,##0_);_(* \(#,##0\);_(* "-"??_);_(@_)</c:formatCode>
                <c:ptCount val="2"/>
                <c:pt idx="0">
                  <c:v>2188.5</c:v>
                </c:pt>
                <c:pt idx="1">
                  <c:v>3330.6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6A-4C1B-92D5-611C764B8F4D}"/>
            </c:ext>
          </c:extLst>
        </c:ser>
        <c:ser>
          <c:idx val="3"/>
          <c:order val="3"/>
          <c:tx>
            <c:strRef>
              <c:f>'Business performance'!$B$156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performance'!$C$152:$D$153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performance'!$C$156:$D$156</c:f>
              <c:numCache>
                <c:formatCode>_(* #,##0_);_(* \(#,##0\);_(* "-"??_);_(@_)</c:formatCode>
                <c:ptCount val="2"/>
                <c:pt idx="0">
                  <c:v>4504.3</c:v>
                </c:pt>
                <c:pt idx="1">
                  <c:v>5238.6000000000004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6A-4C1B-92D5-611C764B8F4D}"/>
            </c:ext>
          </c:extLst>
        </c:ser>
        <c:ser>
          <c:idx val="4"/>
          <c:order val="4"/>
          <c:tx>
            <c:strRef>
              <c:f>'Business performance'!$B$157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performance'!$C$152:$D$153</c:f>
              <c:strCache>
                <c:ptCount val="2"/>
                <c:pt idx="0">
                  <c:v>Total Equity</c:v>
                </c:pt>
                <c:pt idx="1">
                  <c:v>Total Liabilities</c:v>
                </c:pt>
              </c:strCache>
            </c:strRef>
          </c:cat>
          <c:val>
            <c:numRef>
              <c:f>'Business performance'!$C$157:$D$157</c:f>
              <c:numCache>
                <c:formatCode>_(* #,##0_);_(* \(#,##0\);_(* "-"??_);_(@_)</c:formatCode>
                <c:ptCount val="2"/>
                <c:pt idx="0">
                  <c:v>2969.7</c:v>
                </c:pt>
                <c:pt idx="1">
                  <c:v>18320.8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6A-4C1B-92D5-611C764B8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635136"/>
        <c:axId val="562638016"/>
      </c:barChart>
      <c:catAx>
        <c:axId val="56263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638016"/>
        <c:crosses val="autoZero"/>
        <c:auto val="1"/>
        <c:lblAlgn val="ctr"/>
        <c:lblOffset val="100"/>
        <c:noMultiLvlLbl val="1"/>
      </c:catAx>
      <c:valAx>
        <c:axId val="562638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63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c30cd8b-67bb-4379-94c0-e95ffca89b8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performance'!$B$182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performance'!$C$181:$I$181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performance'!$C$182:$I$182</c:f>
              <c:numCache>
                <c:formatCode>#,##0</c:formatCode>
                <c:ptCount val="7"/>
                <c:pt idx="0">
                  <c:v>3497.4</c:v>
                </c:pt>
                <c:pt idx="1">
                  <c:v>7243.4</c:v>
                </c:pt>
                <c:pt idx="2">
                  <c:v>3357.8</c:v>
                </c:pt>
                <c:pt idx="3">
                  <c:v>1391.4</c:v>
                </c:pt>
                <c:pt idx="4">
                  <c:v>438</c:v>
                </c:pt>
                <c:pt idx="5">
                  <c:v>438</c:v>
                </c:pt>
                <c:pt idx="6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0-4AF6-A1F8-8885A6C142D8}"/>
            </c:ext>
          </c:extLst>
        </c:ser>
        <c:ser>
          <c:idx val="1"/>
          <c:order val="1"/>
          <c:tx>
            <c:strRef>
              <c:f>'Business performance'!$B$183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performance'!$C$181:$I$181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performance'!$C$183:$I$183</c:f>
              <c:numCache>
                <c:formatCode>#,##0</c:formatCode>
                <c:ptCount val="7"/>
                <c:pt idx="0">
                  <c:v>1776.3</c:v>
                </c:pt>
                <c:pt idx="1">
                  <c:v>1381.5</c:v>
                </c:pt>
                <c:pt idx="2">
                  <c:v>197.4</c:v>
                </c:pt>
                <c:pt idx="3">
                  <c:v>197.4</c:v>
                </c:pt>
                <c:pt idx="4">
                  <c:v>0</c:v>
                </c:pt>
                <c:pt idx="5">
                  <c:v>98.7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0-4AF6-A1F8-8885A6C142D8}"/>
            </c:ext>
          </c:extLst>
        </c:ser>
        <c:ser>
          <c:idx val="2"/>
          <c:order val="2"/>
          <c:tx>
            <c:strRef>
              <c:f>'Business performance'!$B$184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performance'!$C$181:$I$181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performance'!$C$184:$I$184</c:f>
              <c:numCache>
                <c:formatCode>#,##0</c:formatCode>
                <c:ptCount val="7"/>
                <c:pt idx="0">
                  <c:v>50.4</c:v>
                </c:pt>
                <c:pt idx="1">
                  <c:v>352.9</c:v>
                </c:pt>
                <c:pt idx="2">
                  <c:v>302.5</c:v>
                </c:pt>
                <c:pt idx="3">
                  <c:v>151.30000000000001</c:v>
                </c:pt>
                <c:pt idx="4">
                  <c:v>151.30000000000001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20-4AF6-A1F8-8885A6C142D8}"/>
            </c:ext>
          </c:extLst>
        </c:ser>
        <c:ser>
          <c:idx val="3"/>
          <c:order val="3"/>
          <c:tx>
            <c:strRef>
              <c:f>'Business performance'!$B$185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performance'!$C$181:$I$181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performance'!$C$185:$I$185</c:f>
              <c:numCache>
                <c:formatCode>#,##0</c:formatCode>
                <c:ptCount val="7"/>
                <c:pt idx="0">
                  <c:v>0</c:v>
                </c:pt>
                <c:pt idx="1">
                  <c:v>71.7</c:v>
                </c:pt>
                <c:pt idx="2">
                  <c:v>119.5</c:v>
                </c:pt>
                <c:pt idx="3">
                  <c:v>119.5</c:v>
                </c:pt>
                <c:pt idx="4">
                  <c:v>71.7</c:v>
                </c:pt>
                <c:pt idx="5">
                  <c:v>23.9</c:v>
                </c:pt>
                <c:pt idx="6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20-4AF6-A1F8-8885A6C142D8}"/>
            </c:ext>
          </c:extLst>
        </c:ser>
        <c:ser>
          <c:idx val="4"/>
          <c:order val="4"/>
          <c:tx>
            <c:strRef>
              <c:f>'Business performance'!$B$186</c:f>
              <c:strCache>
                <c:ptCount val="1"/>
                <c:pt idx="0">
                  <c:v> 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performance'!$C$181:$I$181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performance'!$C$186:$I$186</c:f>
              <c:numCache>
                <c:formatCode>#,##0</c:formatCode>
                <c:ptCount val="7"/>
                <c:pt idx="0">
                  <c:v>19219.5</c:v>
                </c:pt>
                <c:pt idx="1">
                  <c:v>78086.899999999994</c:v>
                </c:pt>
                <c:pt idx="2">
                  <c:v>51044.7</c:v>
                </c:pt>
                <c:pt idx="3">
                  <c:v>47770.2</c:v>
                </c:pt>
                <c:pt idx="4">
                  <c:v>15999.6</c:v>
                </c:pt>
                <c:pt idx="5">
                  <c:v>3488.6</c:v>
                </c:pt>
                <c:pt idx="6">
                  <c:v>4272.2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20-4AF6-A1F8-8885A6C14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284560"/>
        <c:axId val="348591104"/>
      </c:barChart>
      <c:catAx>
        <c:axId val="35028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591104"/>
        <c:crosses val="autoZero"/>
        <c:auto val="1"/>
        <c:lblAlgn val="ctr"/>
        <c:lblOffset val="100"/>
        <c:noMultiLvlLbl val="0"/>
      </c:catAx>
      <c:valAx>
        <c:axId val="348591104"/>
        <c:scaling>
          <c:orientation val="minMax"/>
          <c:max val="1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28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c494f3d-b1fe-4077-8e6f-86901133f62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performance'!$C$192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performance'!$B$193:$B$199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performance'!$C$193:$C$199</c:f>
              <c:numCache>
                <c:formatCode>#,##0</c:formatCode>
                <c:ptCount val="7"/>
                <c:pt idx="0">
                  <c:v>5294.2</c:v>
                </c:pt>
                <c:pt idx="1">
                  <c:v>7243.4</c:v>
                </c:pt>
                <c:pt idx="2">
                  <c:v>2335.9</c:v>
                </c:pt>
                <c:pt idx="3">
                  <c:v>616.5</c:v>
                </c:pt>
                <c:pt idx="4">
                  <c:v>454.3</c:v>
                </c:pt>
                <c:pt idx="5">
                  <c:v>438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4-4D96-94E1-08EB896AB6A4}"/>
            </c:ext>
          </c:extLst>
        </c:ser>
        <c:ser>
          <c:idx val="1"/>
          <c:order val="1"/>
          <c:tx>
            <c:strRef>
              <c:f>'Business performance'!$D$192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performance'!$B$193:$B$199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performance'!$D$193:$D$199</c:f>
              <c:numCache>
                <c:formatCode>#,##0</c:formatCode>
                <c:ptCount val="7"/>
                <c:pt idx="0">
                  <c:v>2269.6999999999998</c:v>
                </c:pt>
                <c:pt idx="1">
                  <c:v>986.8</c:v>
                </c:pt>
                <c:pt idx="2">
                  <c:v>296</c:v>
                </c:pt>
                <c:pt idx="3">
                  <c:v>0</c:v>
                </c:pt>
                <c:pt idx="4">
                  <c:v>0</c:v>
                </c:pt>
                <c:pt idx="5">
                  <c:v>98.7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4-4D96-94E1-08EB896AB6A4}"/>
            </c:ext>
          </c:extLst>
        </c:ser>
        <c:ser>
          <c:idx val="2"/>
          <c:order val="2"/>
          <c:tx>
            <c:strRef>
              <c:f>'Business performance'!$E$192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performance'!$B$193:$B$199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performance'!$E$193:$E$199</c:f>
              <c:numCache>
                <c:formatCode>#,##0</c:formatCode>
                <c:ptCount val="7"/>
                <c:pt idx="0">
                  <c:v>100.8</c:v>
                </c:pt>
                <c:pt idx="1">
                  <c:v>252.1</c:v>
                </c:pt>
                <c:pt idx="2">
                  <c:v>302.5</c:v>
                </c:pt>
                <c:pt idx="3">
                  <c:v>252.1</c:v>
                </c:pt>
                <c:pt idx="4">
                  <c:v>100.8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4-4D96-94E1-08EB896AB6A4}"/>
            </c:ext>
          </c:extLst>
        </c:ser>
        <c:ser>
          <c:idx val="3"/>
          <c:order val="3"/>
          <c:tx>
            <c:strRef>
              <c:f>'Business performance'!$F$192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performance'!$B$193:$B$199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performance'!$F$193:$F$199</c:f>
              <c:numCache>
                <c:formatCode>#,##0</c:formatCode>
                <c:ptCount val="7"/>
                <c:pt idx="0">
                  <c:v>0</c:v>
                </c:pt>
                <c:pt idx="1">
                  <c:v>71.7</c:v>
                </c:pt>
                <c:pt idx="2">
                  <c:v>143.5</c:v>
                </c:pt>
                <c:pt idx="3">
                  <c:v>119.5</c:v>
                </c:pt>
                <c:pt idx="4">
                  <c:v>47.8</c:v>
                </c:pt>
                <c:pt idx="5">
                  <c:v>23.9</c:v>
                </c:pt>
                <c:pt idx="6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E4-4D96-94E1-08EB896AB6A4}"/>
            </c:ext>
          </c:extLst>
        </c:ser>
        <c:ser>
          <c:idx val="4"/>
          <c:order val="4"/>
          <c:tx>
            <c:strRef>
              <c:f>'Business performance'!$G$192</c:f>
              <c:strCache>
                <c:ptCount val="1"/>
                <c:pt idx="0">
                  <c:v> 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performance'!$B$193:$B$199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performance'!$G$193:$G$199</c:f>
              <c:numCache>
                <c:formatCode>#,##0</c:formatCode>
                <c:ptCount val="7"/>
                <c:pt idx="0">
                  <c:v>27587.5</c:v>
                </c:pt>
                <c:pt idx="1">
                  <c:v>89368.8</c:v>
                </c:pt>
                <c:pt idx="2">
                  <c:v>45533.7</c:v>
                </c:pt>
                <c:pt idx="3">
                  <c:v>40058.199999999997</c:v>
                </c:pt>
                <c:pt idx="4">
                  <c:v>10329.200000000001</c:v>
                </c:pt>
                <c:pt idx="5">
                  <c:v>3722.7</c:v>
                </c:pt>
                <c:pt idx="6">
                  <c:v>3281.6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E4-4D96-94E1-08EB896AB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5715168"/>
        <c:axId val="1075707488"/>
      </c:barChart>
      <c:catAx>
        <c:axId val="107571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707488"/>
        <c:crosses val="autoZero"/>
        <c:auto val="1"/>
        <c:lblAlgn val="ctr"/>
        <c:lblOffset val="100"/>
        <c:noMultiLvlLbl val="0"/>
      </c:catAx>
      <c:valAx>
        <c:axId val="10757074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71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fa951e5-0c86-4c4b-93b5-8c8d1d73746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'Business activities'!$C$93</c:f>
              <c:strCache>
                <c:ptCount val="1"/>
                <c:pt idx="0">
                  <c:v>No. of Firm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rnd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'Business activities'!$B$94:$B$110</c:f>
              <c:numCache>
                <c:formatCode>0</c:formatCode>
                <c:ptCount val="17"/>
                <c:pt idx="0">
                  <c:v>100</c:v>
                </c:pt>
                <c:pt idx="1">
                  <c:v>11.3480629742287</c:v>
                </c:pt>
                <c:pt idx="2">
                  <c:v>100</c:v>
                </c:pt>
                <c:pt idx="3">
                  <c:v>58.091286307053899</c:v>
                </c:pt>
                <c:pt idx="4">
                  <c:v>68.25938566552901</c:v>
                </c:pt>
                <c:pt idx="5">
                  <c:v>11.670115660336</c:v>
                </c:pt>
                <c:pt idx="6">
                  <c:v>100</c:v>
                </c:pt>
                <c:pt idx="7">
                  <c:v>7.7298814584515192</c:v>
                </c:pt>
                <c:pt idx="8">
                  <c:v>13.7331408030969</c:v>
                </c:pt>
                <c:pt idx="9">
                  <c:v>19.9157746973153</c:v>
                </c:pt>
                <c:pt idx="10">
                  <c:v>100</c:v>
                </c:pt>
                <c:pt idx="11">
                  <c:v>27.575277337559399</c:v>
                </c:pt>
                <c:pt idx="12">
                  <c:v>31.750963091835498</c:v>
                </c:pt>
                <c:pt idx="13">
                  <c:v>83.662756788283303</c:v>
                </c:pt>
                <c:pt idx="14">
                  <c:v>73.487741776518405</c:v>
                </c:pt>
                <c:pt idx="15">
                  <c:v>25.730994152046797</c:v>
                </c:pt>
                <c:pt idx="16">
                  <c:v>8.5315222854343293</c:v>
                </c:pt>
              </c:numCache>
            </c:numRef>
          </c:xVal>
          <c:yVal>
            <c:numRef>
              <c:f>'Business activities'!$C$94:$C$110</c:f>
              <c:numCache>
                <c:formatCode>#,##0</c:formatCode>
                <c:ptCount val="17"/>
                <c:pt idx="0">
                  <c:v>147</c:v>
                </c:pt>
                <c:pt idx="1">
                  <c:v>2037</c:v>
                </c:pt>
                <c:pt idx="2">
                  <c:v>22</c:v>
                </c:pt>
                <c:pt idx="3">
                  <c:v>560</c:v>
                </c:pt>
                <c:pt idx="4">
                  <c:v>140</c:v>
                </c:pt>
                <c:pt idx="5">
                  <c:v>17155</c:v>
                </c:pt>
                <c:pt idx="6">
                  <c:v>372</c:v>
                </c:pt>
                <c:pt idx="7">
                  <c:v>5246</c:v>
                </c:pt>
                <c:pt idx="8">
                  <c:v>447</c:v>
                </c:pt>
                <c:pt idx="9">
                  <c:v>908</c:v>
                </c:pt>
                <c:pt idx="10">
                  <c:v>87</c:v>
                </c:pt>
                <c:pt idx="11">
                  <c:v>609</c:v>
                </c:pt>
                <c:pt idx="12">
                  <c:v>511</c:v>
                </c:pt>
                <c:pt idx="13">
                  <c:v>5164</c:v>
                </c:pt>
                <c:pt idx="14">
                  <c:v>1193</c:v>
                </c:pt>
                <c:pt idx="15">
                  <c:v>88</c:v>
                </c:pt>
                <c:pt idx="16">
                  <c:v>2020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92-49BF-913B-2A24B0C32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015520"/>
        <c:axId val="1673015936"/>
      </c:scatterChart>
      <c:valAx>
        <c:axId val="1673015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400">
                    <a:latin typeface="Arial Narrow" panose="020B0606020202030204" pitchFamily="34" charset="0"/>
                  </a:rPr>
                  <a:t>Formality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015936"/>
        <c:crosses val="autoZero"/>
        <c:crossBetween val="midCat"/>
      </c:valAx>
      <c:valAx>
        <c:axId val="16730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400">
                    <a:latin typeface="Arial Narrow" panose="020B0606020202030204" pitchFamily="34" charset="0"/>
                  </a:rPr>
                  <a:t>Number</a:t>
                </a:r>
                <a:r>
                  <a:rPr lang="en-US" sz="1400" baseline="0">
                    <a:latin typeface="Arial Narrow" panose="020B0606020202030204" pitchFamily="34" charset="0"/>
                  </a:rPr>
                  <a:t> of firms</a:t>
                </a:r>
                <a:endParaRPr lang="en-US" sz="1400">
                  <a:latin typeface="Arial Narrow" panose="020B0606020202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015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c85f272-1f18-4a43-b481-d9bfe0f5ace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'Business performance'!$P$86:$P$89</c:f>
              <c:strCache>
                <c:ptCount val="4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Services</c:v>
                </c:pt>
              </c:strCache>
            </c:strRef>
          </c:cat>
          <c:val>
            <c:numRef>
              <c:f>'Business performance'!#REF!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F-43A4-BAF7-4C7A6894E6F4}"/>
            </c:ext>
          </c:extLst>
        </c:ser>
        <c:ser>
          <c:idx val="1"/>
          <c:order val="1"/>
          <c:tx>
            <c:strRef>
              <c:f>'Business performance'!$Q$85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performance'!$P$86:$P$89</c:f>
              <c:strCache>
                <c:ptCount val="4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Services</c:v>
                </c:pt>
              </c:strCache>
            </c:strRef>
          </c:cat>
          <c:val>
            <c:numRef>
              <c:f>'Business performance'!$Q$86:$Q$89</c:f>
              <c:numCache>
                <c:formatCode>0.0</c:formatCode>
                <c:ptCount val="4"/>
                <c:pt idx="0">
                  <c:v>253.61577794010225</c:v>
                </c:pt>
                <c:pt idx="1">
                  <c:v>68.986163929120465</c:v>
                </c:pt>
                <c:pt idx="2">
                  <c:v>123.67797947908441</c:v>
                </c:pt>
                <c:pt idx="3">
                  <c:v>29.011070624550328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F-43A4-BAF7-4C7A6894E6F4}"/>
            </c:ext>
          </c:extLst>
        </c:ser>
        <c:ser>
          <c:idx val="2"/>
          <c:order val="2"/>
          <c:tx>
            <c:strRef>
              <c:f>'Business performance'!$R$85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performance'!$P$86:$P$89</c:f>
              <c:strCache>
                <c:ptCount val="4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Services</c:v>
                </c:pt>
              </c:strCache>
            </c:strRef>
          </c:cat>
          <c:val>
            <c:numRef>
              <c:f>'Business performance'!$R$86:$R$89</c:f>
              <c:numCache>
                <c:formatCode>0.0</c:formatCode>
                <c:ptCount val="4"/>
                <c:pt idx="0">
                  <c:v>-67.068787440611445</c:v>
                </c:pt>
                <c:pt idx="1">
                  <c:v>2.9178836485515891</c:v>
                </c:pt>
                <c:pt idx="2">
                  <c:v>28.461538461538471</c:v>
                </c:pt>
                <c:pt idx="3">
                  <c:v>22.704409304333751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DF-43A4-BAF7-4C7A6894E6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58501712"/>
        <c:axId val="1258505040"/>
      </c:barChart>
      <c:catAx>
        <c:axId val="125850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505040"/>
        <c:crosses val="autoZero"/>
        <c:auto val="1"/>
        <c:lblAlgn val="ctr"/>
        <c:lblOffset val="100"/>
        <c:noMultiLvlLbl val="0"/>
      </c:catAx>
      <c:valAx>
        <c:axId val="1258505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50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9f03ea6-cd6b-4204-a8f9-64bb501dbbc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performance'!$B$210</c:f>
              <c:strCache>
                <c:ptCount val="1"/>
                <c:pt idx="0">
                  <c:v>&lt;1 Mln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performance'!$C$209:$G$209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 Other services</c:v>
                </c:pt>
              </c:strCache>
            </c:strRef>
          </c:cat>
          <c:val>
            <c:numRef>
              <c:f>'Business performance'!$C$210:$G$210</c:f>
              <c:numCache>
                <c:formatCode>#,##0</c:formatCode>
                <c:ptCount val="5"/>
                <c:pt idx="0">
                  <c:v>16382.3</c:v>
                </c:pt>
                <c:pt idx="1">
                  <c:v>3651.2</c:v>
                </c:pt>
                <c:pt idx="2">
                  <c:v>1008.4</c:v>
                </c:pt>
                <c:pt idx="3">
                  <c:v>382.5</c:v>
                </c:pt>
                <c:pt idx="4">
                  <c:v>218863.5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5-418B-B308-CBA4B71B2358}"/>
            </c:ext>
          </c:extLst>
        </c:ser>
        <c:ser>
          <c:idx val="1"/>
          <c:order val="1"/>
          <c:tx>
            <c:strRef>
              <c:f>'Business performance'!$B$211</c:f>
              <c:strCache>
                <c:ptCount val="1"/>
                <c:pt idx="0">
                  <c:v>1 Mln - &lt;5 Mln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performance'!$C$209:$G$209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 Other services</c:v>
                </c:pt>
              </c:strCache>
            </c:strRef>
          </c:cat>
          <c:val>
            <c:numRef>
              <c:f>'Business performance'!$C$211:$G$211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47.8</c:v>
                </c:pt>
                <c:pt idx="4">
                  <c:v>1018.2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5-418B-B308-CBA4B71B23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5477584"/>
        <c:axId val="275494224"/>
      </c:barChart>
      <c:catAx>
        <c:axId val="27547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494224"/>
        <c:crosses val="autoZero"/>
        <c:auto val="1"/>
        <c:lblAlgn val="ctr"/>
        <c:lblOffset val="100"/>
        <c:noMultiLvlLbl val="0"/>
      </c:catAx>
      <c:valAx>
        <c:axId val="27549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47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053d8f4-bca9-417d-b84e-35d5d472da4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performance'!$C$164</c:f>
              <c:strCache>
                <c:ptCount val="1"/>
                <c:pt idx="0">
                  <c:v>Debt-to-Equity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performance'!$B$170:$B$173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performance'!$C$170:$C$173</c:f>
              <c:numCache>
                <c:formatCode>#,##0.0</c:formatCode>
                <c:ptCount val="4"/>
                <c:pt idx="0">
                  <c:v>1.0451933530051249</c:v>
                </c:pt>
                <c:pt idx="1">
                  <c:v>1.5218642906100068</c:v>
                </c:pt>
                <c:pt idx="2">
                  <c:v>1.1630220011988546</c:v>
                </c:pt>
                <c:pt idx="3">
                  <c:v>6.1692426844462407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1-48A7-B24F-B85D5138C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547280"/>
        <c:axId val="298547760"/>
      </c:barChart>
      <c:catAx>
        <c:axId val="2985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547760"/>
        <c:crosses val="autoZero"/>
        <c:auto val="1"/>
        <c:lblAlgn val="ctr"/>
        <c:lblOffset val="100"/>
        <c:noMultiLvlLbl val="0"/>
      </c:catAx>
      <c:valAx>
        <c:axId val="29854776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54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e0e3f88-6588-4636-af28-04bae8f4d80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performance'!$K$43</c:f>
              <c:strCache>
                <c:ptCount val="1"/>
                <c:pt idx="0">
                  <c:v>2,023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performance'!$J$44:$J$48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performance'!$K$44:$K$48</c:f>
              <c:numCache>
                <c:formatCode>#,##0.0</c:formatCode>
                <c:ptCount val="5"/>
                <c:pt idx="0">
                  <c:v>72.070415133998964</c:v>
                </c:pt>
                <c:pt idx="1">
                  <c:v>40.930979133226295</c:v>
                </c:pt>
                <c:pt idx="2">
                  <c:v>-14.696485623003209</c:v>
                </c:pt>
                <c:pt idx="3">
                  <c:v>-48.366394399066515</c:v>
                </c:pt>
                <c:pt idx="4">
                  <c:v>29.965358826065614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3-43C8-935E-0B708B816F3E}"/>
            </c:ext>
          </c:extLst>
        </c:ser>
        <c:ser>
          <c:idx val="1"/>
          <c:order val="1"/>
          <c:tx>
            <c:strRef>
              <c:f>'Business performance'!$L$43</c:f>
              <c:strCache>
                <c:ptCount val="1"/>
                <c:pt idx="0">
                  <c:v>2,024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performance'!$J$44:$J$48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performance'!$L$44:$L$48</c:f>
              <c:numCache>
                <c:formatCode>#,##0.0</c:formatCode>
                <c:ptCount val="5"/>
                <c:pt idx="0">
                  <c:v>-9.4416450348653758</c:v>
                </c:pt>
                <c:pt idx="1">
                  <c:v>75.854214123006841</c:v>
                </c:pt>
                <c:pt idx="2">
                  <c:v>79.900124843945065</c:v>
                </c:pt>
                <c:pt idx="3">
                  <c:v>109.94350282485877</c:v>
                </c:pt>
                <c:pt idx="4">
                  <c:v>19.305390317562001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3-43C8-935E-0B708B816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4644799"/>
        <c:axId val="2014655199"/>
      </c:barChart>
      <c:catAx>
        <c:axId val="201464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655199"/>
        <c:crosses val="autoZero"/>
        <c:auto val="1"/>
        <c:lblAlgn val="ctr"/>
        <c:lblOffset val="100"/>
        <c:noMultiLvlLbl val="0"/>
      </c:catAx>
      <c:valAx>
        <c:axId val="2014655199"/>
        <c:scaling>
          <c:orientation val="minMax"/>
          <c:max val="120"/>
          <c:min val="-5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6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performance'!$K$43</c:f>
              <c:strCache>
                <c:ptCount val="1"/>
                <c:pt idx="0">
                  <c:v>2,023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performance'!$J$49:$J$52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performance'!$K$49:$K$52</c:f>
              <c:numCache>
                <c:formatCode>#,##0.0</c:formatCode>
                <c:ptCount val="4"/>
                <c:pt idx="0">
                  <c:v>247.11637653127019</c:v>
                </c:pt>
                <c:pt idx="1">
                  <c:v>-1.8357672361681066</c:v>
                </c:pt>
                <c:pt idx="2">
                  <c:v>6.8693268625865</c:v>
                </c:pt>
                <c:pt idx="3">
                  <c:v>53.98299336208148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4-4F4B-AF7A-B0D1D50A5C06}"/>
            </c:ext>
          </c:extLst>
        </c:ser>
        <c:ser>
          <c:idx val="1"/>
          <c:order val="1"/>
          <c:tx>
            <c:strRef>
              <c:f>'Business performance'!$L$43</c:f>
              <c:strCache>
                <c:ptCount val="1"/>
                <c:pt idx="0">
                  <c:v>2,024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performance'!$J$49:$J$52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performance'!$L$49:$L$52</c:f>
              <c:numCache>
                <c:formatCode>#,##0.0</c:formatCode>
                <c:ptCount val="4"/>
                <c:pt idx="0">
                  <c:v>-27.476538302585098</c:v>
                </c:pt>
                <c:pt idx="1">
                  <c:v>91.255590847215899</c:v>
                </c:pt>
                <c:pt idx="2">
                  <c:v>5.0301269410117477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24-4F4B-AF7A-B0D1D50A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050943"/>
        <c:axId val="388051359"/>
      </c:barChart>
      <c:catAx>
        <c:axId val="388050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051359"/>
        <c:crosses val="autoZero"/>
        <c:auto val="1"/>
        <c:lblAlgn val="ctr"/>
        <c:lblOffset val="100"/>
        <c:noMultiLvlLbl val="0"/>
      </c:catAx>
      <c:valAx>
        <c:axId val="388051359"/>
        <c:scaling>
          <c:orientation val="minMax"/>
          <c:min val="-3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050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performance'!$K$43</c:f>
              <c:strCache>
                <c:ptCount val="1"/>
                <c:pt idx="0">
                  <c:v>2,023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performance'!$J$44:$J$52</c:f>
              <c:strCache>
                <c:ptCount val="9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  <c:pt idx="5">
                  <c:v>Micro 1-3</c:v>
                </c:pt>
                <c:pt idx="6">
                  <c:v>Small 4-30</c:v>
                </c:pt>
                <c:pt idx="7">
                  <c:v>Medium 31-100</c:v>
                </c:pt>
                <c:pt idx="8">
                  <c:v>Big 100 +</c:v>
                </c:pt>
              </c:strCache>
            </c:strRef>
          </c:cat>
          <c:val>
            <c:numRef>
              <c:f>'Business performance'!$K$44:$K$52</c:f>
              <c:numCache>
                <c:formatCode>#,##0.0</c:formatCode>
                <c:ptCount val="9"/>
                <c:pt idx="0">
                  <c:v>72.070415133998964</c:v>
                </c:pt>
                <c:pt idx="1">
                  <c:v>40.930979133226295</c:v>
                </c:pt>
                <c:pt idx="2">
                  <c:v>-14.696485623003209</c:v>
                </c:pt>
                <c:pt idx="3">
                  <c:v>-48.366394399066515</c:v>
                </c:pt>
                <c:pt idx="4">
                  <c:v>29.965358826065614</c:v>
                </c:pt>
                <c:pt idx="5">
                  <c:v>247.11637653127019</c:v>
                </c:pt>
                <c:pt idx="6">
                  <c:v>-1.8357672361681066</c:v>
                </c:pt>
                <c:pt idx="7">
                  <c:v>6.8693268625865</c:v>
                </c:pt>
                <c:pt idx="8">
                  <c:v>53.98299336208148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F-44C8-863B-D735DAF21DE1}"/>
            </c:ext>
          </c:extLst>
        </c:ser>
        <c:ser>
          <c:idx val="1"/>
          <c:order val="1"/>
          <c:tx>
            <c:strRef>
              <c:f>'Business performance'!$L$43</c:f>
              <c:strCache>
                <c:ptCount val="1"/>
                <c:pt idx="0">
                  <c:v>2,024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performance'!$J$44:$J$52</c:f>
              <c:strCache>
                <c:ptCount val="9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  <c:pt idx="5">
                  <c:v>Micro 1-3</c:v>
                </c:pt>
                <c:pt idx="6">
                  <c:v>Small 4-30</c:v>
                </c:pt>
                <c:pt idx="7">
                  <c:v>Medium 31-100</c:v>
                </c:pt>
                <c:pt idx="8">
                  <c:v>Big 100 +</c:v>
                </c:pt>
              </c:strCache>
            </c:strRef>
          </c:cat>
          <c:val>
            <c:numRef>
              <c:f>'Business performance'!$L$44:$L$52</c:f>
              <c:numCache>
                <c:formatCode>#,##0.0</c:formatCode>
                <c:ptCount val="9"/>
                <c:pt idx="0">
                  <c:v>-9.4416450348653758</c:v>
                </c:pt>
                <c:pt idx="1">
                  <c:v>75.854214123006841</c:v>
                </c:pt>
                <c:pt idx="2">
                  <c:v>79.900124843945065</c:v>
                </c:pt>
                <c:pt idx="3">
                  <c:v>109.94350282485877</c:v>
                </c:pt>
                <c:pt idx="4">
                  <c:v>19.305390317562001</c:v>
                </c:pt>
                <c:pt idx="5">
                  <c:v>-27.476538302585098</c:v>
                </c:pt>
                <c:pt idx="6">
                  <c:v>91.255590847215899</c:v>
                </c:pt>
                <c:pt idx="7">
                  <c:v>5.0301269410117477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F-44C8-863B-D735DAF21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867151"/>
        <c:axId val="2079869231"/>
      </c:barChart>
      <c:catAx>
        <c:axId val="207986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869231"/>
        <c:crosses val="autoZero"/>
        <c:auto val="1"/>
        <c:lblAlgn val="ctr"/>
        <c:lblOffset val="100"/>
        <c:noMultiLvlLbl val="0"/>
      </c:catAx>
      <c:valAx>
        <c:axId val="2079869231"/>
        <c:scaling>
          <c:orientation val="minMax"/>
          <c:min val="-5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867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37.xml"/><Relationship Id="rId21" Type="http://schemas.openxmlformats.org/officeDocument/2006/relationships/chart" Target="../charts/chart32.xml"/><Relationship Id="rId34" Type="http://schemas.openxmlformats.org/officeDocument/2006/relationships/chart" Target="../charts/chart45.xml"/><Relationship Id="rId42" Type="http://schemas.openxmlformats.org/officeDocument/2006/relationships/chart" Target="../charts/chart53.xml"/><Relationship Id="rId47" Type="http://schemas.openxmlformats.org/officeDocument/2006/relationships/chart" Target="../charts/chart58.xml"/><Relationship Id="rId50" Type="http://schemas.openxmlformats.org/officeDocument/2006/relationships/chart" Target="../charts/chart61.xml"/><Relationship Id="rId55" Type="http://schemas.openxmlformats.org/officeDocument/2006/relationships/chart" Target="../charts/chart66.xml"/><Relationship Id="rId63" Type="http://schemas.openxmlformats.org/officeDocument/2006/relationships/chart" Target="../charts/chart7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6" Type="http://schemas.openxmlformats.org/officeDocument/2006/relationships/chart" Target="../charts/chart27.xml"/><Relationship Id="rId29" Type="http://schemas.openxmlformats.org/officeDocument/2006/relationships/chart" Target="../charts/chart40.xml"/><Relationship Id="rId11" Type="http://schemas.openxmlformats.org/officeDocument/2006/relationships/chart" Target="../charts/chart22.xml"/><Relationship Id="rId24" Type="http://schemas.openxmlformats.org/officeDocument/2006/relationships/chart" Target="../charts/chart35.xml"/><Relationship Id="rId32" Type="http://schemas.openxmlformats.org/officeDocument/2006/relationships/chart" Target="../charts/chart43.xml"/><Relationship Id="rId37" Type="http://schemas.openxmlformats.org/officeDocument/2006/relationships/chart" Target="../charts/chart48.xml"/><Relationship Id="rId40" Type="http://schemas.openxmlformats.org/officeDocument/2006/relationships/chart" Target="../charts/chart51.xml"/><Relationship Id="rId45" Type="http://schemas.openxmlformats.org/officeDocument/2006/relationships/chart" Target="../charts/chart56.xml"/><Relationship Id="rId53" Type="http://schemas.openxmlformats.org/officeDocument/2006/relationships/chart" Target="../charts/chart64.xml"/><Relationship Id="rId58" Type="http://schemas.openxmlformats.org/officeDocument/2006/relationships/chart" Target="../charts/chart69.xml"/><Relationship Id="rId5" Type="http://schemas.openxmlformats.org/officeDocument/2006/relationships/chart" Target="../charts/chart16.xml"/><Relationship Id="rId61" Type="http://schemas.openxmlformats.org/officeDocument/2006/relationships/chart" Target="../charts/chart72.xml"/><Relationship Id="rId19" Type="http://schemas.openxmlformats.org/officeDocument/2006/relationships/chart" Target="../charts/chart30.xml"/><Relationship Id="rId14" Type="http://schemas.openxmlformats.org/officeDocument/2006/relationships/chart" Target="../charts/chart25.xml"/><Relationship Id="rId22" Type="http://schemas.openxmlformats.org/officeDocument/2006/relationships/chart" Target="../charts/chart33.xml"/><Relationship Id="rId27" Type="http://schemas.openxmlformats.org/officeDocument/2006/relationships/chart" Target="../charts/chart38.xml"/><Relationship Id="rId30" Type="http://schemas.openxmlformats.org/officeDocument/2006/relationships/chart" Target="../charts/chart41.xml"/><Relationship Id="rId35" Type="http://schemas.openxmlformats.org/officeDocument/2006/relationships/chart" Target="../charts/chart46.xml"/><Relationship Id="rId43" Type="http://schemas.openxmlformats.org/officeDocument/2006/relationships/chart" Target="../charts/chart54.xml"/><Relationship Id="rId48" Type="http://schemas.openxmlformats.org/officeDocument/2006/relationships/chart" Target="../charts/chart59.xml"/><Relationship Id="rId56" Type="http://schemas.openxmlformats.org/officeDocument/2006/relationships/chart" Target="../charts/chart67.xml"/><Relationship Id="rId64" Type="http://schemas.openxmlformats.org/officeDocument/2006/relationships/chart" Target="../charts/chart75.xml"/><Relationship Id="rId8" Type="http://schemas.openxmlformats.org/officeDocument/2006/relationships/chart" Target="../charts/chart19.xml"/><Relationship Id="rId51" Type="http://schemas.openxmlformats.org/officeDocument/2006/relationships/chart" Target="../charts/chart62.xml"/><Relationship Id="rId3" Type="http://schemas.openxmlformats.org/officeDocument/2006/relationships/chart" Target="../charts/chart14.xml"/><Relationship Id="rId12" Type="http://schemas.openxmlformats.org/officeDocument/2006/relationships/chart" Target="../charts/chart23.xml"/><Relationship Id="rId17" Type="http://schemas.openxmlformats.org/officeDocument/2006/relationships/chart" Target="../charts/chart28.xml"/><Relationship Id="rId25" Type="http://schemas.openxmlformats.org/officeDocument/2006/relationships/chart" Target="../charts/chart36.xml"/><Relationship Id="rId33" Type="http://schemas.openxmlformats.org/officeDocument/2006/relationships/chart" Target="../charts/chart44.xml"/><Relationship Id="rId38" Type="http://schemas.openxmlformats.org/officeDocument/2006/relationships/chart" Target="../charts/chart49.xml"/><Relationship Id="rId46" Type="http://schemas.openxmlformats.org/officeDocument/2006/relationships/chart" Target="../charts/chart57.xml"/><Relationship Id="rId59" Type="http://schemas.openxmlformats.org/officeDocument/2006/relationships/chart" Target="../charts/chart70.xml"/><Relationship Id="rId20" Type="http://schemas.openxmlformats.org/officeDocument/2006/relationships/chart" Target="../charts/chart31.xml"/><Relationship Id="rId41" Type="http://schemas.openxmlformats.org/officeDocument/2006/relationships/chart" Target="../charts/chart52.xml"/><Relationship Id="rId54" Type="http://schemas.openxmlformats.org/officeDocument/2006/relationships/chart" Target="../charts/chart65.xml"/><Relationship Id="rId62" Type="http://schemas.openxmlformats.org/officeDocument/2006/relationships/chart" Target="../charts/chart7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5" Type="http://schemas.openxmlformats.org/officeDocument/2006/relationships/chart" Target="../charts/chart26.xml"/><Relationship Id="rId23" Type="http://schemas.openxmlformats.org/officeDocument/2006/relationships/chart" Target="../charts/chart34.xml"/><Relationship Id="rId28" Type="http://schemas.openxmlformats.org/officeDocument/2006/relationships/chart" Target="../charts/chart39.xml"/><Relationship Id="rId36" Type="http://schemas.openxmlformats.org/officeDocument/2006/relationships/chart" Target="../charts/chart47.xml"/><Relationship Id="rId49" Type="http://schemas.openxmlformats.org/officeDocument/2006/relationships/chart" Target="../charts/chart60.xml"/><Relationship Id="rId57" Type="http://schemas.openxmlformats.org/officeDocument/2006/relationships/chart" Target="../charts/chart68.xml"/><Relationship Id="rId10" Type="http://schemas.openxmlformats.org/officeDocument/2006/relationships/chart" Target="../charts/chart21.xml"/><Relationship Id="rId31" Type="http://schemas.openxmlformats.org/officeDocument/2006/relationships/chart" Target="../charts/chart42.xml"/><Relationship Id="rId44" Type="http://schemas.openxmlformats.org/officeDocument/2006/relationships/chart" Target="../charts/chart55.xml"/><Relationship Id="rId52" Type="http://schemas.openxmlformats.org/officeDocument/2006/relationships/chart" Target="../charts/chart63.xml"/><Relationship Id="rId60" Type="http://schemas.openxmlformats.org/officeDocument/2006/relationships/chart" Target="../charts/chart71.xml"/><Relationship Id="rId65" Type="http://schemas.openxmlformats.org/officeDocument/2006/relationships/chart" Target="../charts/chart76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3" Type="http://schemas.openxmlformats.org/officeDocument/2006/relationships/chart" Target="../charts/chart24.xml"/><Relationship Id="rId18" Type="http://schemas.openxmlformats.org/officeDocument/2006/relationships/chart" Target="../charts/chart29.xml"/><Relationship Id="rId39" Type="http://schemas.openxmlformats.org/officeDocument/2006/relationships/chart" Target="../charts/chart5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13" Type="http://schemas.openxmlformats.org/officeDocument/2006/relationships/chart" Target="../charts/chart89.xml"/><Relationship Id="rId18" Type="http://schemas.openxmlformats.org/officeDocument/2006/relationships/chart" Target="../charts/chart94.xml"/><Relationship Id="rId3" Type="http://schemas.openxmlformats.org/officeDocument/2006/relationships/chart" Target="../charts/chart79.xml"/><Relationship Id="rId7" Type="http://schemas.openxmlformats.org/officeDocument/2006/relationships/chart" Target="../charts/chart83.xml"/><Relationship Id="rId12" Type="http://schemas.openxmlformats.org/officeDocument/2006/relationships/chart" Target="../charts/chart88.xml"/><Relationship Id="rId17" Type="http://schemas.openxmlformats.org/officeDocument/2006/relationships/chart" Target="../charts/chart93.xml"/><Relationship Id="rId2" Type="http://schemas.openxmlformats.org/officeDocument/2006/relationships/chart" Target="../charts/chart78.xml"/><Relationship Id="rId16" Type="http://schemas.openxmlformats.org/officeDocument/2006/relationships/chart" Target="../charts/chart92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11" Type="http://schemas.openxmlformats.org/officeDocument/2006/relationships/chart" Target="../charts/chart87.xml"/><Relationship Id="rId5" Type="http://schemas.openxmlformats.org/officeDocument/2006/relationships/chart" Target="../charts/chart81.xml"/><Relationship Id="rId15" Type="http://schemas.openxmlformats.org/officeDocument/2006/relationships/chart" Target="../charts/chart91.xml"/><Relationship Id="rId10" Type="http://schemas.openxmlformats.org/officeDocument/2006/relationships/chart" Target="../charts/chart86.xml"/><Relationship Id="rId19" Type="http://schemas.openxmlformats.org/officeDocument/2006/relationships/chart" Target="../charts/chart95.xml"/><Relationship Id="rId4" Type="http://schemas.openxmlformats.org/officeDocument/2006/relationships/chart" Target="../charts/chart80.xml"/><Relationship Id="rId9" Type="http://schemas.openxmlformats.org/officeDocument/2006/relationships/chart" Target="../charts/chart85.xml"/><Relationship Id="rId14" Type="http://schemas.openxmlformats.org/officeDocument/2006/relationships/chart" Target="../charts/chart9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105831</xdr:colOff>
      <xdr:row>1</xdr:row>
      <xdr:rowOff>55034</xdr:rowOff>
    </xdr:from>
    <xdr:to>
      <xdr:col>15</xdr:col>
      <xdr:colOff>42334</xdr:colOff>
      <xdr:row>11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178435</xdr:colOff>
      <xdr:row>14</xdr:row>
      <xdr:rowOff>126365</xdr:rowOff>
    </xdr:from>
    <xdr:to>
      <xdr:col>22</xdr:col>
      <xdr:colOff>132291</xdr:colOff>
      <xdr:row>29</xdr:row>
      <xdr:rowOff>88265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197485</xdr:colOff>
      <xdr:row>31</xdr:row>
      <xdr:rowOff>120650</xdr:rowOff>
    </xdr:from>
    <xdr:to>
      <xdr:col>22</xdr:col>
      <xdr:colOff>83608</xdr:colOff>
      <xdr:row>42</xdr:row>
      <xdr:rowOff>90170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255270</xdr:colOff>
      <xdr:row>45</xdr:row>
      <xdr:rowOff>635</xdr:rowOff>
    </xdr:from>
    <xdr:to>
      <xdr:col>19</xdr:col>
      <xdr:colOff>199390</xdr:colOff>
      <xdr:row>65</xdr:row>
      <xdr:rowOff>25400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240453</xdr:colOff>
      <xdr:row>65</xdr:row>
      <xdr:rowOff>168698</xdr:rowOff>
    </xdr:from>
    <xdr:to>
      <xdr:col>19</xdr:col>
      <xdr:colOff>386503</xdr:colOff>
      <xdr:row>87</xdr:row>
      <xdr:rowOff>81068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531706</xdr:colOff>
      <xdr:row>154</xdr:row>
      <xdr:rowOff>189798</xdr:rowOff>
    </xdr:from>
    <xdr:to>
      <xdr:col>21</xdr:col>
      <xdr:colOff>537633</xdr:colOff>
      <xdr:row>173</xdr:row>
      <xdr:rowOff>61383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12090690" y="29297404"/>
          <a:ext cx="8386604" cy="3456557"/>
          <a:chOff x="5186002" y="35985450"/>
          <a:chExt cx="9161350" cy="2749360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aphicFramePr/>
        </xdr:nvGraphicFramePr>
        <xdr:xfrm>
          <a:off x="5186002" y="3598545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aphicFramePr/>
        </xdr:nvGraphicFramePr>
        <xdr:xfrm>
          <a:off x="9775352" y="3599161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  <xdr:twoCellAnchor>
    <xdr:from>
      <xdr:col>16</xdr:col>
      <xdr:colOff>611716</xdr:colOff>
      <xdr:row>1</xdr:row>
      <xdr:rowOff>86255</xdr:rowOff>
    </xdr:from>
    <xdr:to>
      <xdr:col>24</xdr:col>
      <xdr:colOff>285750</xdr:colOff>
      <xdr:row>11</xdr:row>
      <xdr:rowOff>117475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306917</xdr:colOff>
      <xdr:row>90</xdr:row>
      <xdr:rowOff>103187</xdr:rowOff>
    </xdr:from>
    <xdr:to>
      <xdr:col>16</xdr:col>
      <xdr:colOff>27517</xdr:colOff>
      <xdr:row>104</xdr:row>
      <xdr:rowOff>179387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430212</xdr:colOff>
      <xdr:row>114</xdr:row>
      <xdr:rowOff>166158</xdr:rowOff>
    </xdr:from>
    <xdr:to>
      <xdr:col>16</xdr:col>
      <xdr:colOff>150812</xdr:colOff>
      <xdr:row>130</xdr:row>
      <xdr:rowOff>142345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54CEFF6-6D58-4C27-B8EF-637863F73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514878</xdr:colOff>
      <xdr:row>136</xdr:row>
      <xdr:rowOff>149754</xdr:rowOff>
    </xdr:from>
    <xdr:to>
      <xdr:col>16</xdr:col>
      <xdr:colOff>256645</xdr:colOff>
      <xdr:row>151</xdr:row>
      <xdr:rowOff>35454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995C164-8396-4345-8FB6-3BEABF76A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584200</xdr:colOff>
      <xdr:row>2</xdr:row>
      <xdr:rowOff>44450</xdr:rowOff>
    </xdr:from>
    <xdr:to>
      <xdr:col>20</xdr:col>
      <xdr:colOff>631825</xdr:colOff>
      <xdr:row>17</xdr:row>
      <xdr:rowOff>171450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pSpPr/>
      </xdr:nvGrpSpPr>
      <xdr:grpSpPr>
        <a:xfrm>
          <a:off x="10527445" y="416902"/>
          <a:ext cx="7591181" cy="2920389"/>
          <a:chOff x="2444750" y="498475"/>
          <a:chExt cx="6788150" cy="256222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aphicFramePr/>
        </xdr:nvGraphicFramePr>
        <xdr:xfrm>
          <a:off x="2444750" y="498475"/>
          <a:ext cx="3321050" cy="254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aphicFramePr/>
        </xdr:nvGraphicFramePr>
        <xdr:xfrm>
          <a:off x="5786438" y="503236"/>
          <a:ext cx="3446462" cy="25574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8</xdr:col>
      <xdr:colOff>573087</xdr:colOff>
      <xdr:row>36</xdr:row>
      <xdr:rowOff>100012</xdr:rowOff>
    </xdr:from>
    <xdr:to>
      <xdr:col>17</xdr:col>
      <xdr:colOff>109537</xdr:colOff>
      <xdr:row>45</xdr:row>
      <xdr:rowOff>30162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555625</xdr:colOff>
      <xdr:row>50</xdr:row>
      <xdr:rowOff>147002</xdr:rowOff>
    </xdr:from>
    <xdr:to>
      <xdr:col>16</xdr:col>
      <xdr:colOff>365125</xdr:colOff>
      <xdr:row>61</xdr:row>
      <xdr:rowOff>84772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2582</xdr:colOff>
      <xdr:row>66</xdr:row>
      <xdr:rowOff>141850</xdr:rowOff>
    </xdr:from>
    <xdr:to>
      <xdr:col>18</xdr:col>
      <xdr:colOff>557488</xdr:colOff>
      <xdr:row>85</xdr:row>
      <xdr:rowOff>73270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76926</xdr:colOff>
      <xdr:row>88</xdr:row>
      <xdr:rowOff>38553</xdr:rowOff>
    </xdr:from>
    <xdr:to>
      <xdr:col>17</xdr:col>
      <xdr:colOff>357596</xdr:colOff>
      <xdr:row>108</xdr:row>
      <xdr:rowOff>92075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</xdr:colOff>
      <xdr:row>112</xdr:row>
      <xdr:rowOff>147320</xdr:rowOff>
    </xdr:from>
    <xdr:to>
      <xdr:col>17</xdr:col>
      <xdr:colOff>72390</xdr:colOff>
      <xdr:row>128</xdr:row>
      <xdr:rowOff>147320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93980</xdr:colOff>
      <xdr:row>130</xdr:row>
      <xdr:rowOff>27214</xdr:rowOff>
    </xdr:from>
    <xdr:to>
      <xdr:col>19</xdr:col>
      <xdr:colOff>116840</xdr:colOff>
      <xdr:row>149</xdr:row>
      <xdr:rowOff>95250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73024</xdr:colOff>
      <xdr:row>152</xdr:row>
      <xdr:rowOff>140335</xdr:rowOff>
    </xdr:from>
    <xdr:to>
      <xdr:col>21</xdr:col>
      <xdr:colOff>519907</xdr:colOff>
      <xdr:row>167</xdr:row>
      <xdr:rowOff>146843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78740</xdr:colOff>
      <xdr:row>169</xdr:row>
      <xdr:rowOff>153670</xdr:rowOff>
    </xdr:from>
    <xdr:to>
      <xdr:col>16</xdr:col>
      <xdr:colOff>542290</xdr:colOff>
      <xdr:row>184</xdr:row>
      <xdr:rowOff>153670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31750</xdr:colOff>
      <xdr:row>187</xdr:row>
      <xdr:rowOff>133350</xdr:rowOff>
    </xdr:from>
    <xdr:to>
      <xdr:col>19</xdr:col>
      <xdr:colOff>0</xdr:colOff>
      <xdr:row>202</xdr:row>
      <xdr:rowOff>80010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289560</xdr:colOff>
      <xdr:row>206</xdr:row>
      <xdr:rowOff>179916</xdr:rowOff>
    </xdr:from>
    <xdr:to>
      <xdr:col>20</xdr:col>
      <xdr:colOff>76200</xdr:colOff>
      <xdr:row>220</xdr:row>
      <xdr:rowOff>52915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306493</xdr:colOff>
      <xdr:row>222</xdr:row>
      <xdr:rowOff>8467</xdr:rowOff>
    </xdr:from>
    <xdr:to>
      <xdr:col>20</xdr:col>
      <xdr:colOff>78316</xdr:colOff>
      <xdr:row>238</xdr:row>
      <xdr:rowOff>8466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390965</xdr:colOff>
      <xdr:row>239</xdr:row>
      <xdr:rowOff>160941</xdr:rowOff>
    </xdr:from>
    <xdr:to>
      <xdr:col>19</xdr:col>
      <xdr:colOff>619844</xdr:colOff>
      <xdr:row>259</xdr:row>
      <xdr:rowOff>3015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338319</xdr:colOff>
      <xdr:row>260</xdr:row>
      <xdr:rowOff>23270</xdr:rowOff>
    </xdr:from>
    <xdr:to>
      <xdr:col>17</xdr:col>
      <xdr:colOff>96112</xdr:colOff>
      <xdr:row>275</xdr:row>
      <xdr:rowOff>23270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30441</xdr:colOff>
      <xdr:row>310</xdr:row>
      <xdr:rowOff>22714</xdr:rowOff>
    </xdr:from>
    <xdr:to>
      <xdr:col>20</xdr:col>
      <xdr:colOff>539061</xdr:colOff>
      <xdr:row>322</xdr:row>
      <xdr:rowOff>20673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86227</xdr:colOff>
      <xdr:row>323</xdr:row>
      <xdr:rowOff>113421</xdr:rowOff>
    </xdr:from>
    <xdr:to>
      <xdr:col>24</xdr:col>
      <xdr:colOff>435102</xdr:colOff>
      <xdr:row>342</xdr:row>
      <xdr:rowOff>141544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465092</xdr:colOff>
      <xdr:row>346</xdr:row>
      <xdr:rowOff>60824</xdr:rowOff>
    </xdr:from>
    <xdr:to>
      <xdr:col>22</xdr:col>
      <xdr:colOff>480333</xdr:colOff>
      <xdr:row>366</xdr:row>
      <xdr:rowOff>175940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358140</xdr:colOff>
      <xdr:row>383</xdr:row>
      <xdr:rowOff>91440</xdr:rowOff>
    </xdr:from>
    <xdr:to>
      <xdr:col>24</xdr:col>
      <xdr:colOff>160020</xdr:colOff>
      <xdr:row>405</xdr:row>
      <xdr:rowOff>137160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322262</xdr:colOff>
      <xdr:row>406</xdr:row>
      <xdr:rowOff>188912</xdr:rowOff>
    </xdr:from>
    <xdr:to>
      <xdr:col>20</xdr:col>
      <xdr:colOff>334962</xdr:colOff>
      <xdr:row>421</xdr:row>
      <xdr:rowOff>129645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281781</xdr:colOff>
      <xdr:row>424</xdr:row>
      <xdr:rowOff>19844</xdr:rowOff>
    </xdr:from>
    <xdr:to>
      <xdr:col>20</xdr:col>
      <xdr:colOff>269875</xdr:colOff>
      <xdr:row>437</xdr:row>
      <xdr:rowOff>87312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192087</xdr:colOff>
      <xdr:row>438</xdr:row>
      <xdr:rowOff>38100</xdr:rowOff>
    </xdr:from>
    <xdr:to>
      <xdr:col>20</xdr:col>
      <xdr:colOff>118269</xdr:colOff>
      <xdr:row>452</xdr:row>
      <xdr:rowOff>158751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174294</xdr:colOff>
      <xdr:row>485</xdr:row>
      <xdr:rowOff>70250</xdr:rowOff>
    </xdr:from>
    <xdr:to>
      <xdr:col>20</xdr:col>
      <xdr:colOff>169322</xdr:colOff>
      <xdr:row>497</xdr:row>
      <xdr:rowOff>33737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144462</xdr:colOff>
      <xdr:row>499</xdr:row>
      <xdr:rowOff>26987</xdr:rowOff>
    </xdr:from>
    <xdr:to>
      <xdr:col>20</xdr:col>
      <xdr:colOff>4762</xdr:colOff>
      <xdr:row>513</xdr:row>
      <xdr:rowOff>147637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155575</xdr:colOff>
      <xdr:row>514</xdr:row>
      <xdr:rowOff>166687</xdr:rowOff>
    </xdr:from>
    <xdr:to>
      <xdr:col>20</xdr:col>
      <xdr:colOff>152400</xdr:colOff>
      <xdr:row>529</xdr:row>
      <xdr:rowOff>96837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412227</xdr:colOff>
      <xdr:row>534</xdr:row>
      <xdr:rowOff>14044</xdr:rowOff>
    </xdr:from>
    <xdr:to>
      <xdr:col>19</xdr:col>
      <xdr:colOff>422031</xdr:colOff>
      <xdr:row>548</xdr:row>
      <xdr:rowOff>135775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398461</xdr:colOff>
      <xdr:row>549</xdr:row>
      <xdr:rowOff>188912</xdr:rowOff>
    </xdr:from>
    <xdr:to>
      <xdr:col>21</xdr:col>
      <xdr:colOff>336549</xdr:colOff>
      <xdr:row>565</xdr:row>
      <xdr:rowOff>53975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11</xdr:col>
      <xdr:colOff>397032</xdr:colOff>
      <xdr:row>568</xdr:row>
      <xdr:rowOff>2530</xdr:rowOff>
    </xdr:from>
    <xdr:to>
      <xdr:col>21</xdr:col>
      <xdr:colOff>577478</xdr:colOff>
      <xdr:row>585</xdr:row>
      <xdr:rowOff>23167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11</xdr:col>
      <xdr:colOff>241212</xdr:colOff>
      <xdr:row>595</xdr:row>
      <xdr:rowOff>42861</xdr:rowOff>
    </xdr:from>
    <xdr:to>
      <xdr:col>21</xdr:col>
      <xdr:colOff>515291</xdr:colOff>
      <xdr:row>610</xdr:row>
      <xdr:rowOff>174623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370723</xdr:colOff>
      <xdr:row>613</xdr:row>
      <xdr:rowOff>122481</xdr:rowOff>
    </xdr:from>
    <xdr:to>
      <xdr:col>21</xdr:col>
      <xdr:colOff>148352</xdr:colOff>
      <xdr:row>629</xdr:row>
      <xdr:rowOff>158993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442912</xdr:colOff>
      <xdr:row>631</xdr:row>
      <xdr:rowOff>176212</xdr:rowOff>
    </xdr:from>
    <xdr:to>
      <xdr:col>19</xdr:col>
      <xdr:colOff>439737</xdr:colOff>
      <xdr:row>646</xdr:row>
      <xdr:rowOff>109537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11</xdr:col>
      <xdr:colOff>449715</xdr:colOff>
      <xdr:row>665</xdr:row>
      <xdr:rowOff>10883</xdr:rowOff>
    </xdr:from>
    <xdr:to>
      <xdr:col>20</xdr:col>
      <xdr:colOff>271916</xdr:colOff>
      <xdr:row>680</xdr:row>
      <xdr:rowOff>18823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11</xdr:col>
      <xdr:colOff>515518</xdr:colOff>
      <xdr:row>648</xdr:row>
      <xdr:rowOff>37698</xdr:rowOff>
    </xdr:from>
    <xdr:to>
      <xdr:col>20</xdr:col>
      <xdr:colOff>72327</xdr:colOff>
      <xdr:row>663</xdr:row>
      <xdr:rowOff>181080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471486</xdr:colOff>
      <xdr:row>683</xdr:row>
      <xdr:rowOff>74612</xdr:rowOff>
    </xdr:from>
    <xdr:to>
      <xdr:col>20</xdr:col>
      <xdr:colOff>612775</xdr:colOff>
      <xdr:row>698</xdr:row>
      <xdr:rowOff>47625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11</xdr:col>
      <xdr:colOff>309562</xdr:colOff>
      <xdr:row>701</xdr:row>
      <xdr:rowOff>163512</xdr:rowOff>
    </xdr:from>
    <xdr:to>
      <xdr:col>19</xdr:col>
      <xdr:colOff>312737</xdr:colOff>
      <xdr:row>716</xdr:row>
      <xdr:rowOff>93662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11</xdr:col>
      <xdr:colOff>220662</xdr:colOff>
      <xdr:row>721</xdr:row>
      <xdr:rowOff>26987</xdr:rowOff>
    </xdr:from>
    <xdr:to>
      <xdr:col>23</xdr:col>
      <xdr:colOff>600075</xdr:colOff>
      <xdr:row>743</xdr:row>
      <xdr:rowOff>88900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207055</xdr:colOff>
      <xdr:row>747</xdr:row>
      <xdr:rowOff>58980</xdr:rowOff>
    </xdr:from>
    <xdr:to>
      <xdr:col>23</xdr:col>
      <xdr:colOff>490730</xdr:colOff>
      <xdr:row>764</xdr:row>
      <xdr:rowOff>117718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11</xdr:col>
      <xdr:colOff>397781</xdr:colOff>
      <xdr:row>768</xdr:row>
      <xdr:rowOff>143554</xdr:rowOff>
    </xdr:from>
    <xdr:to>
      <xdr:col>23</xdr:col>
      <xdr:colOff>100921</xdr:colOff>
      <xdr:row>785</xdr:row>
      <xdr:rowOff>91167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11</xdr:col>
      <xdr:colOff>455750</xdr:colOff>
      <xdr:row>789</xdr:row>
      <xdr:rowOff>122830</xdr:rowOff>
    </xdr:from>
    <xdr:to>
      <xdr:col>23</xdr:col>
      <xdr:colOff>83876</xdr:colOff>
      <xdr:row>805</xdr:row>
      <xdr:rowOff>92668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417512</xdr:colOff>
      <xdr:row>809</xdr:row>
      <xdr:rowOff>179387</xdr:rowOff>
    </xdr:from>
    <xdr:to>
      <xdr:col>19</xdr:col>
      <xdr:colOff>527050</xdr:colOff>
      <xdr:row>824</xdr:row>
      <xdr:rowOff>109537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11</xdr:col>
      <xdr:colOff>423304</xdr:colOff>
      <xdr:row>828</xdr:row>
      <xdr:rowOff>23462</xdr:rowOff>
    </xdr:from>
    <xdr:to>
      <xdr:col>19</xdr:col>
      <xdr:colOff>577292</xdr:colOff>
      <xdr:row>843</xdr:row>
      <xdr:rowOff>25050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452436</xdr:colOff>
      <xdr:row>846</xdr:row>
      <xdr:rowOff>90486</xdr:rowOff>
    </xdr:from>
    <xdr:to>
      <xdr:col>27</xdr:col>
      <xdr:colOff>212725</xdr:colOff>
      <xdr:row>862</xdr:row>
      <xdr:rowOff>44450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11</xdr:col>
      <xdr:colOff>531812</xdr:colOff>
      <xdr:row>866</xdr:row>
      <xdr:rowOff>147638</xdr:rowOff>
    </xdr:from>
    <xdr:to>
      <xdr:col>20</xdr:col>
      <xdr:colOff>332581</xdr:colOff>
      <xdr:row>881</xdr:row>
      <xdr:rowOff>81756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11</xdr:col>
      <xdr:colOff>531812</xdr:colOff>
      <xdr:row>883</xdr:row>
      <xdr:rowOff>74612</xdr:rowOff>
    </xdr:from>
    <xdr:to>
      <xdr:col>19</xdr:col>
      <xdr:colOff>528637</xdr:colOff>
      <xdr:row>899</xdr:row>
      <xdr:rowOff>7937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11</xdr:col>
      <xdr:colOff>603929</xdr:colOff>
      <xdr:row>901</xdr:row>
      <xdr:rowOff>890</xdr:rowOff>
    </xdr:from>
    <xdr:to>
      <xdr:col>19</xdr:col>
      <xdr:colOff>464229</xdr:colOff>
      <xdr:row>915</xdr:row>
      <xdr:rowOff>121540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12</xdr:col>
      <xdr:colOff>71437</xdr:colOff>
      <xdr:row>916</xdr:row>
      <xdr:rowOff>109537</xdr:rowOff>
    </xdr:from>
    <xdr:to>
      <xdr:col>19</xdr:col>
      <xdr:colOff>566737</xdr:colOff>
      <xdr:row>932</xdr:row>
      <xdr:rowOff>42862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12</xdr:col>
      <xdr:colOff>100012</xdr:colOff>
      <xdr:row>933</xdr:row>
      <xdr:rowOff>143668</xdr:rowOff>
    </xdr:from>
    <xdr:to>
      <xdr:col>20</xdr:col>
      <xdr:colOff>133350</xdr:colOff>
      <xdr:row>948</xdr:row>
      <xdr:rowOff>69056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12</xdr:col>
      <xdr:colOff>147637</xdr:colOff>
      <xdr:row>948</xdr:row>
      <xdr:rowOff>180181</xdr:rowOff>
    </xdr:from>
    <xdr:to>
      <xdr:col>19</xdr:col>
      <xdr:colOff>452437</xdr:colOff>
      <xdr:row>964</xdr:row>
      <xdr:rowOff>113506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25</xdr:col>
      <xdr:colOff>25796</xdr:colOff>
      <xdr:row>275</xdr:row>
      <xdr:rowOff>178195</xdr:rowOff>
    </xdr:from>
    <xdr:to>
      <xdr:col>33</xdr:col>
      <xdr:colOff>523875</xdr:colOff>
      <xdr:row>290</xdr:row>
      <xdr:rowOff>15875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38007</xdr:colOff>
      <xdr:row>293</xdr:row>
      <xdr:rowOff>44480</xdr:rowOff>
    </xdr:from>
    <xdr:to>
      <xdr:col>22</xdr:col>
      <xdr:colOff>461596</xdr:colOff>
      <xdr:row>309</xdr:row>
      <xdr:rowOff>60753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12</xdr:col>
      <xdr:colOff>174228</xdr:colOff>
      <xdr:row>453</xdr:row>
      <xdr:rowOff>154383</xdr:rowOff>
    </xdr:from>
    <xdr:to>
      <xdr:col>20</xdr:col>
      <xdr:colOff>29766</xdr:colOff>
      <xdr:row>468</xdr:row>
      <xdr:rowOff>99615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12</xdr:col>
      <xdr:colOff>220266</xdr:colOff>
      <xdr:row>469</xdr:row>
      <xdr:rowOff>130571</xdr:rowOff>
    </xdr:from>
    <xdr:to>
      <xdr:col>20</xdr:col>
      <xdr:colOff>69454</xdr:colOff>
      <xdr:row>484</xdr:row>
      <xdr:rowOff>75803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9</xdr:col>
      <xdr:colOff>335947</xdr:colOff>
      <xdr:row>275</xdr:row>
      <xdr:rowOff>162387</xdr:rowOff>
    </xdr:from>
    <xdr:to>
      <xdr:col>24</xdr:col>
      <xdr:colOff>210648</xdr:colOff>
      <xdr:row>290</xdr:row>
      <xdr:rowOff>153831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GrpSpPr/>
      </xdr:nvGrpSpPr>
      <xdr:grpSpPr>
        <a:xfrm>
          <a:off x="10908086" y="51374526"/>
          <a:ext cx="9308115" cy="2784834"/>
          <a:chOff x="2767352" y="48364209"/>
          <a:chExt cx="9162710" cy="2748983"/>
        </a:xfrm>
      </xdr:grpSpPr>
      <xdr:graphicFrame macro="">
        <xdr:nvGraphicFramePr>
          <xdr:cNvPr id="46" name="Chart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GraphicFramePr/>
        </xdr:nvGraphicFramePr>
        <xdr:xfrm>
          <a:off x="2767352" y="48364209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3"/>
          </a:graphicData>
        </a:graphic>
      </xdr:graphicFrame>
      <xdr:graphicFrame macro="">
        <xdr:nvGraphicFramePr>
          <xdr:cNvPr id="56" name="Chart 55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GraphicFramePr/>
        </xdr:nvGraphicFramePr>
        <xdr:xfrm>
          <a:off x="7358062" y="4836999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4"/>
          </a:graphicData>
        </a:graphic>
      </xdr:graphicFrame>
    </xdr:grpSp>
    <xdr:clientData/>
  </xdr:twoCellAnchor>
  <xdr:twoCellAnchor>
    <xdr:from>
      <xdr:col>20</xdr:col>
      <xdr:colOff>165028</xdr:colOff>
      <xdr:row>57</xdr:row>
      <xdr:rowOff>62384</xdr:rowOff>
    </xdr:from>
    <xdr:to>
      <xdr:col>26</xdr:col>
      <xdr:colOff>594875</xdr:colOff>
      <xdr:row>71</xdr:row>
      <xdr:rowOff>104671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BF7BB420-6A2D-4017-BA88-DF934F231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20</xdr:col>
      <xdr:colOff>165029</xdr:colOff>
      <xdr:row>71</xdr:row>
      <xdr:rowOff>136001</xdr:rowOff>
    </xdr:from>
    <xdr:to>
      <xdr:col>26</xdr:col>
      <xdr:colOff>590688</xdr:colOff>
      <xdr:row>85</xdr:row>
      <xdr:rowOff>182406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B46263B7-50B0-444D-816B-944699A29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20</xdr:col>
      <xdr:colOff>42217</xdr:colOff>
      <xdr:row>88</xdr:row>
      <xdr:rowOff>56801</xdr:rowOff>
    </xdr:from>
    <xdr:to>
      <xdr:col>27</xdr:col>
      <xdr:colOff>386582</xdr:colOff>
      <xdr:row>100</xdr:row>
      <xdr:rowOff>89656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F47622DA-CB71-488F-B617-D1DF8775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20</xdr:col>
      <xdr:colOff>73967</xdr:colOff>
      <xdr:row>100</xdr:row>
      <xdr:rowOff>152482</xdr:rowOff>
    </xdr:from>
    <xdr:to>
      <xdr:col>27</xdr:col>
      <xdr:colOff>418332</xdr:colOff>
      <xdr:row>112</xdr:row>
      <xdr:rowOff>178987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3298F609-8D7A-4F13-AA30-99D20DD11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20</xdr:col>
      <xdr:colOff>571500</xdr:colOff>
      <xdr:row>187</xdr:row>
      <xdr:rowOff>158750</xdr:rowOff>
    </xdr:from>
    <xdr:to>
      <xdr:col>30</xdr:col>
      <xdr:colOff>555450</xdr:colOff>
      <xdr:row>202</xdr:row>
      <xdr:rowOff>105410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1041E94A-5851-4A1D-89EC-6FDDB661E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21</xdr:col>
      <xdr:colOff>0</xdr:colOff>
      <xdr:row>206</xdr:row>
      <xdr:rowOff>179916</xdr:rowOff>
    </xdr:from>
    <xdr:to>
      <xdr:col>31</xdr:col>
      <xdr:colOff>411057</xdr:colOff>
      <xdr:row>221</xdr:row>
      <xdr:rowOff>42333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E7B93129-E07A-4FC5-AAFF-9ADA63D65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22</xdr:col>
      <xdr:colOff>0</xdr:colOff>
      <xdr:row>223</xdr:row>
      <xdr:rowOff>0</xdr:rowOff>
    </xdr:from>
    <xdr:to>
      <xdr:col>32</xdr:col>
      <xdr:colOff>396239</xdr:colOff>
      <xdr:row>239</xdr:row>
      <xdr:rowOff>0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8B4CD686-0E9F-49FB-AD33-2CA76CBCD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19</xdr:col>
      <xdr:colOff>470958</xdr:colOff>
      <xdr:row>293</xdr:row>
      <xdr:rowOff>141816</xdr:rowOff>
    </xdr:from>
    <xdr:to>
      <xdr:col>27</xdr:col>
      <xdr:colOff>37042</xdr:colOff>
      <xdr:row>309</xdr:row>
      <xdr:rowOff>6350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64771551-5229-ACD6-C97D-DBF5AAFB1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22</xdr:col>
      <xdr:colOff>571500</xdr:colOff>
      <xdr:row>407</xdr:row>
      <xdr:rowOff>0</xdr:rowOff>
    </xdr:from>
    <xdr:to>
      <xdr:col>30</xdr:col>
      <xdr:colOff>605367</xdr:colOff>
      <xdr:row>421</xdr:row>
      <xdr:rowOff>120650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5452C1DA-FEFD-472C-B53F-BEAE240C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21</xdr:col>
      <xdr:colOff>63500</xdr:colOff>
      <xdr:row>438</xdr:row>
      <xdr:rowOff>0</xdr:rowOff>
    </xdr:from>
    <xdr:to>
      <xdr:col>29</xdr:col>
      <xdr:colOff>6616</xdr:colOff>
      <xdr:row>452</xdr:row>
      <xdr:rowOff>120651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6DE65B3E-E10B-45E9-90F1-8990EC66A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21</xdr:col>
      <xdr:colOff>63500</xdr:colOff>
      <xdr:row>454</xdr:row>
      <xdr:rowOff>127000</xdr:rowOff>
    </xdr:from>
    <xdr:to>
      <xdr:col>28</xdr:col>
      <xdr:colOff>537104</xdr:colOff>
      <xdr:row>469</xdr:row>
      <xdr:rowOff>61649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D2F6F1C0-E213-4D45-A467-B4EA9488F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256293</xdr:colOff>
      <xdr:row>5</xdr:row>
      <xdr:rowOff>28681</xdr:rowOff>
    </xdr:from>
    <xdr:to>
      <xdr:col>35</xdr:col>
      <xdr:colOff>370945</xdr:colOff>
      <xdr:row>21</xdr:row>
      <xdr:rowOff>105445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93944</xdr:colOff>
      <xdr:row>24</xdr:row>
      <xdr:rowOff>100224</xdr:rowOff>
    </xdr:from>
    <xdr:to>
      <xdr:col>35</xdr:col>
      <xdr:colOff>623640</xdr:colOff>
      <xdr:row>39</xdr:row>
      <xdr:rowOff>149366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215265</xdr:colOff>
      <xdr:row>43</xdr:row>
      <xdr:rowOff>144568</xdr:rowOff>
    </xdr:from>
    <xdr:to>
      <xdr:col>37</xdr:col>
      <xdr:colOff>561340</xdr:colOff>
      <xdr:row>58</xdr:row>
      <xdr:rowOff>30268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63500</xdr:colOff>
      <xdr:row>41</xdr:row>
      <xdr:rowOff>127000</xdr:rowOff>
    </xdr:from>
    <xdr:to>
      <xdr:col>47</xdr:col>
      <xdr:colOff>403225</xdr:colOff>
      <xdr:row>56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25046</xdr:colOff>
      <xdr:row>4</xdr:row>
      <xdr:rowOff>108655</xdr:rowOff>
    </xdr:from>
    <xdr:to>
      <xdr:col>44</xdr:col>
      <xdr:colOff>116415</xdr:colOff>
      <xdr:row>20</xdr:row>
      <xdr:rowOff>184855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336372</xdr:colOff>
      <xdr:row>93</xdr:row>
      <xdr:rowOff>68261</xdr:rowOff>
    </xdr:from>
    <xdr:to>
      <xdr:col>34</xdr:col>
      <xdr:colOff>140051</xdr:colOff>
      <xdr:row>109</xdr:row>
      <xdr:rowOff>42685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541337</xdr:colOff>
      <xdr:row>210</xdr:row>
      <xdr:rowOff>8995</xdr:rowOff>
    </xdr:from>
    <xdr:to>
      <xdr:col>34</xdr:col>
      <xdr:colOff>415396</xdr:colOff>
      <xdr:row>224</xdr:row>
      <xdr:rowOff>130703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285044</xdr:colOff>
      <xdr:row>146</xdr:row>
      <xdr:rowOff>31574</xdr:rowOff>
    </xdr:from>
    <xdr:to>
      <xdr:col>33</xdr:col>
      <xdr:colOff>540984</xdr:colOff>
      <xdr:row>159</xdr:row>
      <xdr:rowOff>81139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473427</xdr:colOff>
      <xdr:row>160</xdr:row>
      <xdr:rowOff>106538</xdr:rowOff>
    </xdr:from>
    <xdr:to>
      <xdr:col>34</xdr:col>
      <xdr:colOff>384528</xdr:colOff>
      <xdr:row>174</xdr:row>
      <xdr:rowOff>129822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541161</xdr:colOff>
      <xdr:row>175</xdr:row>
      <xdr:rowOff>148873</xdr:rowOff>
    </xdr:from>
    <xdr:to>
      <xdr:col>34</xdr:col>
      <xdr:colOff>451556</xdr:colOff>
      <xdr:row>190</xdr:row>
      <xdr:rowOff>69851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538338</xdr:colOff>
      <xdr:row>194</xdr:row>
      <xdr:rowOff>64205</xdr:rowOff>
    </xdr:from>
    <xdr:to>
      <xdr:col>34</xdr:col>
      <xdr:colOff>455083</xdr:colOff>
      <xdr:row>208</xdr:row>
      <xdr:rowOff>179211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95956</xdr:colOff>
      <xdr:row>228</xdr:row>
      <xdr:rowOff>7762</xdr:rowOff>
    </xdr:from>
    <xdr:to>
      <xdr:col>34</xdr:col>
      <xdr:colOff>536929</xdr:colOff>
      <xdr:row>242</xdr:row>
      <xdr:rowOff>115711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27</xdr:col>
      <xdr:colOff>72319</xdr:colOff>
      <xdr:row>244</xdr:row>
      <xdr:rowOff>706</xdr:rowOff>
    </xdr:from>
    <xdr:to>
      <xdr:col>34</xdr:col>
      <xdr:colOff>463902</xdr:colOff>
      <xdr:row>258</xdr:row>
      <xdr:rowOff>115712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70556</xdr:colOff>
      <xdr:row>112</xdr:row>
      <xdr:rowOff>106540</xdr:rowOff>
    </xdr:from>
    <xdr:to>
      <xdr:col>33</xdr:col>
      <xdr:colOff>331612</xdr:colOff>
      <xdr:row>127</xdr:row>
      <xdr:rowOff>27518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27</xdr:col>
      <xdr:colOff>84666</xdr:colOff>
      <xdr:row>259</xdr:row>
      <xdr:rowOff>181327</xdr:rowOff>
    </xdr:from>
    <xdr:to>
      <xdr:col>34</xdr:col>
      <xdr:colOff>351366</xdr:colOff>
      <xdr:row>274</xdr:row>
      <xdr:rowOff>165099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35</xdr:col>
      <xdr:colOff>508000</xdr:colOff>
      <xdr:row>209</xdr:row>
      <xdr:rowOff>0</xdr:rowOff>
    </xdr:from>
    <xdr:to>
      <xdr:col>43</xdr:col>
      <xdr:colOff>269875</xdr:colOff>
      <xdr:row>223</xdr:row>
      <xdr:rowOff>121708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4B8A6D-0798-4235-ACCB-97DDC2925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25</xdr:col>
      <xdr:colOff>380999</xdr:colOff>
      <xdr:row>60</xdr:row>
      <xdr:rowOff>84666</xdr:rowOff>
    </xdr:from>
    <xdr:to>
      <xdr:col>32</xdr:col>
      <xdr:colOff>602190</xdr:colOff>
      <xdr:row>73</xdr:row>
      <xdr:rowOff>186266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3A27190-56F2-44A7-B235-26A03B10C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33</xdr:col>
      <xdr:colOff>603250</xdr:colOff>
      <xdr:row>60</xdr:row>
      <xdr:rowOff>148166</xdr:rowOff>
    </xdr:from>
    <xdr:to>
      <xdr:col>41</xdr:col>
      <xdr:colOff>354541</xdr:colOff>
      <xdr:row>74</xdr:row>
      <xdr:rowOff>59266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F81689A-0A66-4520-82A1-BF01445FD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25</xdr:col>
      <xdr:colOff>470957</xdr:colOff>
      <xdr:row>77</xdr:row>
      <xdr:rowOff>67732</xdr:rowOff>
    </xdr:from>
    <xdr:to>
      <xdr:col>33</xdr:col>
      <xdr:colOff>280457</xdr:colOff>
      <xdr:row>91</xdr:row>
      <xdr:rowOff>133349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556927C-ED44-4FD4-B99E-A895205DB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ISR%20Documents\IBES\2025\Data%20Analysis\Excel%20Tables\Formal_IBES2024_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ISR%20Documents\IBES\2025\Data%20Analysis\Excel%20Tables\Informal_IBES2024_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l_IBES2024_Tables"/>
    </sheetNames>
    <sheetDataSet>
      <sheetData sheetId="0">
        <row r="2860">
          <cell r="A2860" t="str">
            <v>Government of Rwanda</v>
          </cell>
          <cell r="B2860">
            <v>102183.8</v>
          </cell>
          <cell r="C2860">
            <v>92319.2</v>
          </cell>
          <cell r="D2860">
            <v>194503</v>
          </cell>
          <cell r="E2860">
            <v>5429</v>
          </cell>
        </row>
        <row r="2861">
          <cell r="A2861" t="str">
            <v>Resident Rwandans</v>
          </cell>
          <cell r="B2861">
            <v>165908.9</v>
          </cell>
          <cell r="C2861">
            <v>96297.600000000006</v>
          </cell>
          <cell r="D2861">
            <v>262206.5</v>
          </cell>
          <cell r="E2861">
            <v>24139</v>
          </cell>
        </row>
        <row r="2862">
          <cell r="A2862" t="str">
            <v>Resident foreigners</v>
          </cell>
          <cell r="B2862">
            <v>11704.9</v>
          </cell>
          <cell r="C2862">
            <v>6174.1</v>
          </cell>
          <cell r="D2862">
            <v>17879</v>
          </cell>
          <cell r="E2862">
            <v>3240</v>
          </cell>
        </row>
        <row r="2863">
          <cell r="A2863" t="str">
            <v>Non-residents Rwandan or foreigners</v>
          </cell>
          <cell r="B2863">
            <v>55920.800000000003</v>
          </cell>
          <cell r="C2863">
            <v>29250.799999999999</v>
          </cell>
          <cell r="D2863">
            <v>85171.6</v>
          </cell>
          <cell r="E2863">
            <v>3898</v>
          </cell>
        </row>
        <row r="2864">
          <cell r="A2864" t="str">
            <v>Total</v>
          </cell>
          <cell r="B2864">
            <v>335718.3</v>
          </cell>
          <cell r="C2864">
            <v>224041.8</v>
          </cell>
          <cell r="D2864">
            <v>559760.1</v>
          </cell>
          <cell r="E2864">
            <v>36706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l_IBES2024_Tables"/>
    </sheetNames>
    <sheetDataSet>
      <sheetData sheetId="0">
        <row r="2209">
          <cell r="A2209" t="str">
            <v>Could not find clients</v>
          </cell>
          <cell r="B2209">
            <v>90.14</v>
          </cell>
        </row>
        <row r="2210">
          <cell r="A2210" t="str">
            <v>could not find financing to export</v>
          </cell>
          <cell r="B2210">
            <v>83.67</v>
          </cell>
        </row>
        <row r="2211">
          <cell r="A2211" t="str">
            <v>problems with certification of the product</v>
          </cell>
          <cell r="B2211">
            <v>75.930000000000007</v>
          </cell>
        </row>
        <row r="2212">
          <cell r="A2212" t="str">
            <v>too high quality standards in the country of destination</v>
          </cell>
          <cell r="B2212">
            <v>74.92</v>
          </cell>
        </row>
        <row r="2213">
          <cell r="A2213" t="str">
            <v>Insufficient productionvolue to meet demand</v>
          </cell>
          <cell r="B2213">
            <v>82.45</v>
          </cell>
        </row>
        <row r="2214">
          <cell r="A2214" t="str">
            <v>Unfavorable exchange rate</v>
          </cell>
          <cell r="B2214">
            <v>58.91</v>
          </cell>
        </row>
        <row r="2215">
          <cell r="A2215" t="str">
            <v>Lack of information on potential destinations</v>
          </cell>
          <cell r="B2215">
            <v>88.92</v>
          </cell>
        </row>
        <row r="2216">
          <cell r="A2216" t="str">
            <v>Tramsport costs</v>
          </cell>
          <cell r="B2216">
            <v>65.760000000000005</v>
          </cell>
        </row>
        <row r="2217">
          <cell r="A2217" t="str">
            <v>Other reasons</v>
          </cell>
          <cell r="B2217">
            <v>100</v>
          </cell>
        </row>
        <row r="2218">
          <cell r="A2218" t="str">
            <v>Total</v>
          </cell>
          <cell r="B2218">
            <v>81.040000000000006</v>
          </cell>
        </row>
        <row r="2525">
          <cell r="A2525" t="str">
            <v>Government of Rwanda</v>
          </cell>
          <cell r="B2525">
            <v>6567</v>
          </cell>
          <cell r="C2525">
            <v>2160.5</v>
          </cell>
          <cell r="D2525">
            <v>4406.5</v>
          </cell>
          <cell r="E2525">
            <v>1377</v>
          </cell>
        </row>
        <row r="2526">
          <cell r="A2526" t="str">
            <v>Resident Rwandans</v>
          </cell>
          <cell r="B2526">
            <v>338748.7</v>
          </cell>
          <cell r="C2526">
            <v>181461.1</v>
          </cell>
          <cell r="D2526">
            <v>157287.6</v>
          </cell>
          <cell r="E2526">
            <v>239084</v>
          </cell>
        </row>
        <row r="2527">
          <cell r="A2527" t="str">
            <v>Resident foreigners</v>
          </cell>
          <cell r="B2527">
            <v>2267.5</v>
          </cell>
          <cell r="C2527">
            <v>884.4</v>
          </cell>
          <cell r="D2527">
            <v>1383.2</v>
          </cell>
          <cell r="E2527">
            <v>875</v>
          </cell>
        </row>
        <row r="2528">
          <cell r="A2528" t="str">
            <v>Non-residents Rwandan or foreigners</v>
          </cell>
          <cell r="B2528">
            <v>99.3</v>
          </cell>
          <cell r="C2528">
            <v>66.2</v>
          </cell>
          <cell r="D2528">
            <v>33.1</v>
          </cell>
          <cell r="E2528">
            <v>18</v>
          </cell>
        </row>
        <row r="2529">
          <cell r="A2529" t="str">
            <v>Total</v>
          </cell>
          <cell r="B2529">
            <v>347682.6</v>
          </cell>
          <cell r="C2529">
            <v>184572.2</v>
          </cell>
          <cell r="D2529">
            <v>163110.39999999999</v>
          </cell>
          <cell r="E2529">
            <v>241354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496C43F-D024-4FD0-A35B-DD83B0D0B31F}">
  <we:reference id="WA200005502" version="1.0.0.12" store="Omex" storeType="OMEX"/>
  <we:alternateReferences>
    <we:reference id="WA200005502" version="1.0.0.12" store="WA200005502" storeType="OMEX"/>
  </we:alternateReferences>
  <we:properties>
    <we:property name="docId" value="&quot;4as5dK5GMzD3O95OCwe3I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1"/>
  <sheetViews>
    <sheetView tabSelected="1" zoomScale="108" zoomScaleNormal="108" workbookViewId="0">
      <selection activeCell="H19" sqref="H19"/>
    </sheetView>
  </sheetViews>
  <sheetFormatPr defaultColWidth="9" defaultRowHeight="14.75"/>
  <cols>
    <col min="1" max="1" width="24.453125" style="134" customWidth="1"/>
    <col min="2" max="16384" width="9" style="134"/>
  </cols>
  <sheetData>
    <row r="2" spans="1:14">
      <c r="A2" s="2" t="s">
        <v>380</v>
      </c>
    </row>
    <row r="4" spans="1:14">
      <c r="A4" s="135"/>
      <c r="B4" s="295" t="s">
        <v>0</v>
      </c>
      <c r="C4" s="296"/>
      <c r="D4" s="296"/>
      <c r="E4" s="296"/>
      <c r="F4" s="297"/>
      <c r="G4" s="295" t="s">
        <v>1</v>
      </c>
      <c r="H4" s="296"/>
      <c r="I4" s="296"/>
      <c r="J4" s="296"/>
      <c r="K4" s="296"/>
    </row>
    <row r="5" spans="1:14">
      <c r="A5" s="136" t="s">
        <v>2</v>
      </c>
      <c r="B5" s="137" t="s">
        <v>3</v>
      </c>
      <c r="C5" s="138" t="s">
        <v>4</v>
      </c>
      <c r="D5" s="138" t="s">
        <v>5</v>
      </c>
      <c r="E5" s="138" t="s">
        <v>6</v>
      </c>
      <c r="F5" s="138" t="s">
        <v>7</v>
      </c>
      <c r="G5" s="139" t="s">
        <v>3</v>
      </c>
      <c r="H5" s="138" t="s">
        <v>4</v>
      </c>
      <c r="I5" s="138" t="s">
        <v>5</v>
      </c>
      <c r="J5" s="138" t="s">
        <v>6</v>
      </c>
      <c r="K5" s="138" t="s">
        <v>7</v>
      </c>
    </row>
    <row r="6" spans="1:14">
      <c r="A6" s="140" t="s">
        <v>8</v>
      </c>
      <c r="B6" s="132">
        <v>22297.3</v>
      </c>
      <c r="C6" s="133">
        <v>3825.1</v>
      </c>
      <c r="D6" s="133">
        <v>3545.6</v>
      </c>
      <c r="E6" s="133">
        <v>3517.3</v>
      </c>
      <c r="F6" s="133">
        <v>3520.6</v>
      </c>
      <c r="G6" s="132">
        <v>90068.6</v>
      </c>
      <c r="H6" s="133">
        <v>37163.699999999997</v>
      </c>
      <c r="I6" s="133">
        <v>40401.599999999999</v>
      </c>
      <c r="J6" s="133">
        <v>28517.4</v>
      </c>
      <c r="K6" s="133">
        <v>45202.7</v>
      </c>
    </row>
    <row r="7" spans="1:14">
      <c r="A7" s="141" t="s">
        <v>9</v>
      </c>
      <c r="B7" s="142">
        <v>1960.7</v>
      </c>
      <c r="C7" s="89">
        <v>216.1</v>
      </c>
      <c r="D7" s="89">
        <v>118.2</v>
      </c>
      <c r="E7" s="89">
        <v>129</v>
      </c>
      <c r="F7" s="89">
        <v>482.1</v>
      </c>
      <c r="G7" s="143">
        <v>4697.8999999999996</v>
      </c>
      <c r="H7" s="144">
        <v>2773.9</v>
      </c>
      <c r="I7" s="144">
        <v>3110.7</v>
      </c>
      <c r="J7" s="144">
        <v>2672.8</v>
      </c>
      <c r="K7" s="144">
        <v>3127</v>
      </c>
    </row>
    <row r="8" spans="1:14">
      <c r="A8" s="141" t="s">
        <v>10</v>
      </c>
      <c r="B8" s="142">
        <v>392.3</v>
      </c>
      <c r="C8" s="89">
        <v>130.80000000000001</v>
      </c>
      <c r="D8" s="89">
        <v>152.5</v>
      </c>
      <c r="E8" s="89">
        <v>109</v>
      </c>
      <c r="F8" s="89">
        <v>123.5</v>
      </c>
      <c r="G8" s="143">
        <v>789.4</v>
      </c>
      <c r="H8" s="144">
        <v>592.1</v>
      </c>
      <c r="I8" s="144">
        <v>1184.2</v>
      </c>
      <c r="J8" s="144">
        <v>592.1</v>
      </c>
      <c r="K8" s="144">
        <v>493.4</v>
      </c>
    </row>
    <row r="9" spans="1:14">
      <c r="A9" s="141" t="s">
        <v>11</v>
      </c>
      <c r="B9" s="142">
        <v>643.5</v>
      </c>
      <c r="C9" s="89">
        <v>1343.5</v>
      </c>
      <c r="D9" s="89">
        <v>1180.0999999999999</v>
      </c>
      <c r="E9" s="89">
        <v>889.6</v>
      </c>
      <c r="F9" s="89">
        <v>1107.5</v>
      </c>
      <c r="G9" s="143">
        <v>554.6</v>
      </c>
      <c r="H9" s="144">
        <v>0</v>
      </c>
      <c r="I9" s="144">
        <v>0</v>
      </c>
      <c r="J9" s="144">
        <v>151.30000000000001</v>
      </c>
      <c r="K9" s="144">
        <v>302.5</v>
      </c>
    </row>
    <row r="10" spans="1:14">
      <c r="A10" s="141" t="s">
        <v>12</v>
      </c>
      <c r="B10" s="142">
        <v>393.7</v>
      </c>
      <c r="C10" s="89">
        <v>246.8</v>
      </c>
      <c r="D10" s="89">
        <v>211.6</v>
      </c>
      <c r="E10" s="89">
        <v>164.6</v>
      </c>
      <c r="F10" s="89">
        <v>176.3</v>
      </c>
      <c r="G10" s="143">
        <v>143.5</v>
      </c>
      <c r="H10" s="144">
        <v>95.6</v>
      </c>
      <c r="I10" s="144">
        <v>47.8</v>
      </c>
      <c r="J10" s="144">
        <v>47.8</v>
      </c>
      <c r="K10" s="144">
        <v>95.6</v>
      </c>
    </row>
    <row r="11" spans="1:14">
      <c r="A11" s="141" t="s">
        <v>13</v>
      </c>
      <c r="B11" s="142">
        <v>18907.099999999999</v>
      </c>
      <c r="C11" s="89">
        <v>1888</v>
      </c>
      <c r="D11" s="89">
        <v>1883.2</v>
      </c>
      <c r="E11" s="89">
        <v>2225.3000000000002</v>
      </c>
      <c r="F11" s="89">
        <v>1631.2</v>
      </c>
      <c r="G11" s="143">
        <v>83883.100000000006</v>
      </c>
      <c r="H11" s="144">
        <v>33702.1</v>
      </c>
      <c r="I11" s="144">
        <v>36058.9</v>
      </c>
      <c r="J11" s="144">
        <v>25053.5</v>
      </c>
      <c r="K11" s="144">
        <v>41184.1</v>
      </c>
    </row>
    <row r="12" spans="1:14">
      <c r="A12" s="140" t="s">
        <v>14</v>
      </c>
      <c r="B12" s="132">
        <v>22297.3</v>
      </c>
      <c r="C12" s="133">
        <v>3825.1</v>
      </c>
      <c r="D12" s="133">
        <v>3545.6</v>
      </c>
      <c r="E12" s="133">
        <v>3517.3</v>
      </c>
      <c r="F12" s="133">
        <v>3520.6</v>
      </c>
      <c r="G12" s="132">
        <v>90068.6</v>
      </c>
      <c r="H12" s="133">
        <v>37163.699999999997</v>
      </c>
      <c r="I12" s="133">
        <v>40401.599999999999</v>
      </c>
      <c r="J12" s="133">
        <v>28517.4</v>
      </c>
      <c r="K12" s="133">
        <v>45202.7</v>
      </c>
    </row>
    <row r="13" spans="1:14">
      <c r="A13" s="141" t="s">
        <v>15</v>
      </c>
      <c r="B13" s="142">
        <v>2707.6</v>
      </c>
      <c r="C13" s="89">
        <v>396.4</v>
      </c>
      <c r="D13" s="89">
        <v>382.4</v>
      </c>
      <c r="E13" s="89">
        <v>531.4</v>
      </c>
      <c r="F13" s="89">
        <v>107.4</v>
      </c>
      <c r="G13" s="143">
        <v>81198.5</v>
      </c>
      <c r="H13" s="144">
        <v>34420.300000000003</v>
      </c>
      <c r="I13" s="144">
        <v>37720.699999999997</v>
      </c>
      <c r="J13" s="144">
        <v>27607.4</v>
      </c>
      <c r="K13" s="144">
        <v>43487.1</v>
      </c>
    </row>
    <row r="14" spans="1:14">
      <c r="A14" s="141" t="s">
        <v>16</v>
      </c>
      <c r="B14" s="142">
        <v>10667.1</v>
      </c>
      <c r="C14" s="89">
        <v>2026.8</v>
      </c>
      <c r="D14" s="89">
        <v>1704.6</v>
      </c>
      <c r="E14" s="89">
        <v>1635.5</v>
      </c>
      <c r="F14" s="89">
        <v>1629.9</v>
      </c>
      <c r="G14" s="143">
        <v>8870.1</v>
      </c>
      <c r="H14" s="144">
        <v>2743.4</v>
      </c>
      <c r="I14" s="144">
        <v>2652.7</v>
      </c>
      <c r="J14" s="144">
        <v>910</v>
      </c>
      <c r="K14" s="144">
        <v>1715.6</v>
      </c>
    </row>
    <row r="15" spans="1:14">
      <c r="A15" s="141" t="s">
        <v>17</v>
      </c>
      <c r="B15" s="142">
        <v>4865.3</v>
      </c>
      <c r="C15" s="89">
        <v>1073.8</v>
      </c>
      <c r="D15" s="89">
        <v>1131</v>
      </c>
      <c r="E15" s="89">
        <v>986.1</v>
      </c>
      <c r="F15" s="89">
        <v>1359.1</v>
      </c>
      <c r="G15" s="143">
        <v>0</v>
      </c>
      <c r="H15" s="144">
        <v>0</v>
      </c>
      <c r="I15" s="144">
        <v>28.2</v>
      </c>
      <c r="J15" s="144">
        <v>0</v>
      </c>
      <c r="K15" s="144">
        <v>0</v>
      </c>
      <c r="M15" s="145"/>
      <c r="N15" s="145"/>
    </row>
    <row r="16" spans="1:14">
      <c r="A16" s="141" t="s">
        <v>18</v>
      </c>
      <c r="B16" s="142">
        <v>4057.3</v>
      </c>
      <c r="C16" s="89">
        <v>328.1</v>
      </c>
      <c r="D16" s="89">
        <v>327.7</v>
      </c>
      <c r="E16" s="89">
        <v>364.3</v>
      </c>
      <c r="F16" s="89">
        <v>424.3</v>
      </c>
      <c r="G16" s="146">
        <v>0</v>
      </c>
      <c r="H16" s="147">
        <v>0</v>
      </c>
      <c r="I16" s="147">
        <v>0</v>
      </c>
      <c r="J16" s="147">
        <v>0</v>
      </c>
      <c r="K16" s="147">
        <v>0</v>
      </c>
      <c r="M16" s="148"/>
    </row>
    <row r="17" spans="1:11">
      <c r="A17" s="140" t="s">
        <v>19</v>
      </c>
      <c r="B17" s="132">
        <v>22297.3</v>
      </c>
      <c r="C17" s="133">
        <v>3825.12</v>
      </c>
      <c r="D17" s="133">
        <v>3545.62</v>
      </c>
      <c r="E17" s="133">
        <v>3517.34</v>
      </c>
      <c r="F17" s="133">
        <v>3520.62</v>
      </c>
      <c r="G17" s="132">
        <v>90068.6</v>
      </c>
      <c r="H17" s="133">
        <v>37163.699999999997</v>
      </c>
      <c r="I17" s="133">
        <v>40401.599999999999</v>
      </c>
      <c r="J17" s="133">
        <v>28517.4</v>
      </c>
      <c r="K17" s="133">
        <v>45202.7</v>
      </c>
    </row>
    <row r="18" spans="1:11">
      <c r="A18" s="141" t="s">
        <v>20</v>
      </c>
      <c r="B18" s="143">
        <v>67.849999999999994</v>
      </c>
      <c r="C18" s="149">
        <v>22.62</v>
      </c>
      <c r="D18" s="149">
        <v>0</v>
      </c>
      <c r="E18" s="149">
        <v>33.92</v>
      </c>
      <c r="F18" s="149">
        <v>22.62</v>
      </c>
      <c r="G18" s="146">
        <v>0</v>
      </c>
      <c r="H18" s="147">
        <v>0</v>
      </c>
      <c r="I18" s="147">
        <v>0</v>
      </c>
      <c r="J18" s="147">
        <v>0</v>
      </c>
      <c r="K18" s="147">
        <v>0</v>
      </c>
    </row>
    <row r="19" spans="1:11">
      <c r="A19" s="141" t="s">
        <v>21</v>
      </c>
      <c r="B19" s="143">
        <v>1468.01</v>
      </c>
      <c r="C19" s="149">
        <v>193.46</v>
      </c>
      <c r="D19" s="149">
        <v>113.8</v>
      </c>
      <c r="E19" s="149">
        <v>91.04</v>
      </c>
      <c r="F19" s="149">
        <v>170.7</v>
      </c>
      <c r="G19" s="143">
        <v>4379.8</v>
      </c>
      <c r="H19" s="144">
        <v>2773.9</v>
      </c>
      <c r="I19" s="144">
        <v>3065.8</v>
      </c>
      <c r="J19" s="144">
        <v>2627.9</v>
      </c>
      <c r="K19" s="144">
        <v>3065.8</v>
      </c>
    </row>
    <row r="20" spans="1:11">
      <c r="A20" s="141" t="s">
        <v>22</v>
      </c>
      <c r="B20" s="143">
        <v>8.8000000000000007</v>
      </c>
      <c r="C20" s="149">
        <v>0</v>
      </c>
      <c r="D20" s="149">
        <v>4.4000000000000004</v>
      </c>
      <c r="E20" s="149">
        <v>0</v>
      </c>
      <c r="F20" s="149">
        <v>8.8000000000000007</v>
      </c>
      <c r="G20" s="150">
        <v>0</v>
      </c>
      <c r="H20" s="151">
        <v>0</v>
      </c>
      <c r="I20" s="151">
        <v>0</v>
      </c>
      <c r="J20" s="151">
        <v>0</v>
      </c>
      <c r="K20" s="151">
        <v>0</v>
      </c>
    </row>
    <row r="21" spans="1:11">
      <c r="A21" s="141" t="s">
        <v>23</v>
      </c>
      <c r="B21" s="143">
        <v>280</v>
      </c>
      <c r="C21" s="149">
        <v>0</v>
      </c>
      <c r="D21" s="149">
        <v>0</v>
      </c>
      <c r="E21" s="149">
        <v>0</v>
      </c>
      <c r="F21" s="149">
        <v>280</v>
      </c>
      <c r="G21" s="143">
        <v>269.3</v>
      </c>
      <c r="H21" s="144">
        <v>0</v>
      </c>
      <c r="I21" s="144">
        <v>44.9</v>
      </c>
      <c r="J21" s="144">
        <v>44.9</v>
      </c>
      <c r="K21" s="144">
        <v>44.9</v>
      </c>
    </row>
    <row r="22" spans="1:11">
      <c r="A22" s="141" t="s">
        <v>24</v>
      </c>
      <c r="B22" s="143">
        <v>136</v>
      </c>
      <c r="C22" s="149">
        <v>0</v>
      </c>
      <c r="D22" s="149">
        <v>0</v>
      </c>
      <c r="E22" s="149">
        <v>4</v>
      </c>
      <c r="F22" s="149">
        <v>0</v>
      </c>
      <c r="G22" s="143">
        <v>48.8</v>
      </c>
      <c r="H22" s="144">
        <v>0</v>
      </c>
      <c r="I22" s="144">
        <v>0</v>
      </c>
      <c r="J22" s="144">
        <v>0</v>
      </c>
      <c r="K22" s="144">
        <v>16.3</v>
      </c>
    </row>
    <row r="23" spans="1:11">
      <c r="A23" s="141" t="s">
        <v>25</v>
      </c>
      <c r="B23" s="152">
        <v>13504.78</v>
      </c>
      <c r="C23" s="153">
        <v>921.83</v>
      </c>
      <c r="D23" s="153">
        <v>829.65</v>
      </c>
      <c r="E23" s="153">
        <v>1290.56</v>
      </c>
      <c r="F23" s="153">
        <v>608.27</v>
      </c>
      <c r="G23" s="152">
        <v>54572.3</v>
      </c>
      <c r="H23" s="154">
        <v>19915.8</v>
      </c>
      <c r="I23" s="154">
        <v>19602.099999999999</v>
      </c>
      <c r="J23" s="154">
        <v>12074.9</v>
      </c>
      <c r="K23" s="154">
        <v>23679.4</v>
      </c>
    </row>
    <row r="24" spans="1:11">
      <c r="A24" s="141" t="s">
        <v>26</v>
      </c>
      <c r="B24" s="143">
        <v>372</v>
      </c>
      <c r="C24" s="149">
        <v>0</v>
      </c>
      <c r="D24" s="149">
        <v>0</v>
      </c>
      <c r="E24" s="149">
        <v>0</v>
      </c>
      <c r="F24" s="149">
        <v>0</v>
      </c>
      <c r="G24" s="146">
        <v>0</v>
      </c>
      <c r="H24" s="147">
        <v>0</v>
      </c>
      <c r="I24" s="147">
        <v>0</v>
      </c>
      <c r="J24" s="147">
        <v>0</v>
      </c>
      <c r="K24" s="147">
        <v>0</v>
      </c>
    </row>
    <row r="25" spans="1:11">
      <c r="A25" s="141" t="s">
        <v>27</v>
      </c>
      <c r="B25" s="143">
        <v>2404.42</v>
      </c>
      <c r="C25" s="149">
        <v>546.46</v>
      </c>
      <c r="D25" s="149">
        <v>765.04</v>
      </c>
      <c r="E25" s="149">
        <v>874.33</v>
      </c>
      <c r="F25" s="149">
        <v>655.75</v>
      </c>
      <c r="G25" s="143">
        <v>17309.7</v>
      </c>
      <c r="H25" s="144">
        <v>9927.6</v>
      </c>
      <c r="I25" s="144">
        <v>14000.5</v>
      </c>
      <c r="J25" s="144">
        <v>9164</v>
      </c>
      <c r="K25" s="144">
        <v>12218.6</v>
      </c>
    </row>
    <row r="26" spans="1:11">
      <c r="A26" s="141" t="s">
        <v>28</v>
      </c>
      <c r="B26" s="143">
        <v>447</v>
      </c>
      <c r="C26" s="149">
        <v>0</v>
      </c>
      <c r="D26" s="149">
        <v>0</v>
      </c>
      <c r="E26" s="149">
        <v>0</v>
      </c>
      <c r="F26" s="149">
        <v>0</v>
      </c>
      <c r="G26" s="143">
        <v>1053</v>
      </c>
      <c r="H26" s="144">
        <v>351</v>
      </c>
      <c r="I26" s="144">
        <v>0</v>
      </c>
      <c r="J26" s="144">
        <v>1053</v>
      </c>
      <c r="K26" s="144">
        <v>351</v>
      </c>
    </row>
    <row r="27" spans="1:11">
      <c r="A27" s="141" t="s">
        <v>29</v>
      </c>
      <c r="B27" s="143">
        <v>392.26</v>
      </c>
      <c r="C27" s="149">
        <v>130.75</v>
      </c>
      <c r="D27" s="149">
        <v>152.54</v>
      </c>
      <c r="E27" s="149">
        <v>108.96</v>
      </c>
      <c r="F27" s="149">
        <v>123.49</v>
      </c>
      <c r="G27" s="143">
        <v>789.4</v>
      </c>
      <c r="H27" s="144">
        <v>592.1</v>
      </c>
      <c r="I27" s="144">
        <v>1184.2</v>
      </c>
      <c r="J27" s="144">
        <v>592.1</v>
      </c>
      <c r="K27" s="144">
        <v>493.4</v>
      </c>
    </row>
    <row r="28" spans="1:11">
      <c r="A28" s="141" t="s">
        <v>30</v>
      </c>
      <c r="B28" s="143">
        <v>79.09</v>
      </c>
      <c r="C28" s="149">
        <v>0</v>
      </c>
      <c r="D28" s="149">
        <v>0</v>
      </c>
      <c r="E28" s="149">
        <v>7.91</v>
      </c>
      <c r="F28" s="149">
        <v>0</v>
      </c>
      <c r="G28" s="146">
        <v>0</v>
      </c>
      <c r="H28" s="147">
        <v>0</v>
      </c>
      <c r="I28" s="147">
        <v>0</v>
      </c>
      <c r="J28" s="147">
        <v>0</v>
      </c>
      <c r="K28" s="147">
        <v>0</v>
      </c>
    </row>
    <row r="29" spans="1:11">
      <c r="A29" s="141" t="s">
        <v>31</v>
      </c>
      <c r="B29" s="143">
        <v>609</v>
      </c>
      <c r="C29" s="149">
        <v>0</v>
      </c>
      <c r="D29" s="149">
        <v>0</v>
      </c>
      <c r="E29" s="149">
        <v>0</v>
      </c>
      <c r="F29" s="149">
        <v>0</v>
      </c>
      <c r="G29" s="143">
        <v>746.5</v>
      </c>
      <c r="H29" s="144">
        <v>213.3</v>
      </c>
      <c r="I29" s="144">
        <v>319.89999999999998</v>
      </c>
      <c r="J29" s="144">
        <v>106.6</v>
      </c>
      <c r="K29" s="144">
        <v>213.3</v>
      </c>
    </row>
    <row r="30" spans="1:11">
      <c r="A30" s="141" t="s">
        <v>32</v>
      </c>
      <c r="B30" s="143">
        <v>511</v>
      </c>
      <c r="C30" s="149">
        <v>0</v>
      </c>
      <c r="D30" s="149">
        <v>0</v>
      </c>
      <c r="E30" s="149">
        <v>0</v>
      </c>
      <c r="F30" s="149">
        <v>0</v>
      </c>
      <c r="G30" s="143">
        <v>394.3</v>
      </c>
      <c r="H30" s="144">
        <v>169</v>
      </c>
      <c r="I30" s="144">
        <v>140.80000000000001</v>
      </c>
      <c r="J30" s="144">
        <v>112.7</v>
      </c>
      <c r="K30" s="144">
        <v>281.60000000000002</v>
      </c>
    </row>
    <row r="31" spans="1:11">
      <c r="A31" s="141" t="s">
        <v>11</v>
      </c>
      <c r="B31" s="143">
        <v>643.51</v>
      </c>
      <c r="C31" s="149">
        <v>1343.49</v>
      </c>
      <c r="D31" s="149">
        <v>1180.0899999999999</v>
      </c>
      <c r="E31" s="149">
        <v>889.6</v>
      </c>
      <c r="F31" s="149">
        <v>1107.47</v>
      </c>
      <c r="G31" s="143">
        <v>554.6</v>
      </c>
      <c r="H31" s="144">
        <v>0</v>
      </c>
      <c r="I31" s="144">
        <v>0</v>
      </c>
      <c r="J31" s="144">
        <v>151.30000000000001</v>
      </c>
      <c r="K31" s="144">
        <v>302.5</v>
      </c>
    </row>
    <row r="32" spans="1:11">
      <c r="A32" s="141" t="s">
        <v>33</v>
      </c>
      <c r="B32" s="143">
        <v>393.75</v>
      </c>
      <c r="C32" s="149">
        <v>246.83</v>
      </c>
      <c r="D32" s="149">
        <v>211.57</v>
      </c>
      <c r="E32" s="149">
        <v>164.55</v>
      </c>
      <c r="F32" s="149">
        <v>176.31</v>
      </c>
      <c r="G32" s="143">
        <v>143.5</v>
      </c>
      <c r="H32" s="144">
        <v>95.6</v>
      </c>
      <c r="I32" s="144">
        <v>47.8</v>
      </c>
      <c r="J32" s="144">
        <v>47.8</v>
      </c>
      <c r="K32" s="144">
        <v>95.6</v>
      </c>
    </row>
    <row r="33" spans="1:11">
      <c r="A33" s="141" t="s">
        <v>34</v>
      </c>
      <c r="B33" s="143">
        <v>88</v>
      </c>
      <c r="C33" s="149">
        <v>0</v>
      </c>
      <c r="D33" s="149">
        <v>0</v>
      </c>
      <c r="E33" s="149">
        <v>0</v>
      </c>
      <c r="F33" s="149">
        <v>0</v>
      </c>
      <c r="G33" s="143">
        <v>108.9</v>
      </c>
      <c r="H33" s="144">
        <v>18.100000000000001</v>
      </c>
      <c r="I33" s="144">
        <v>18.100000000000001</v>
      </c>
      <c r="J33" s="144">
        <v>0</v>
      </c>
      <c r="K33" s="144">
        <v>108.9</v>
      </c>
    </row>
    <row r="34" spans="1:11">
      <c r="A34" s="141" t="s">
        <v>35</v>
      </c>
      <c r="B34" s="143">
        <v>891.85</v>
      </c>
      <c r="C34" s="149">
        <v>419.69</v>
      </c>
      <c r="D34" s="149">
        <v>288.54000000000002</v>
      </c>
      <c r="E34" s="149">
        <v>52.46</v>
      </c>
      <c r="F34" s="149">
        <v>367.23</v>
      </c>
      <c r="G34" s="143">
        <v>9698.5</v>
      </c>
      <c r="H34" s="144">
        <v>3107.3</v>
      </c>
      <c r="I34" s="144">
        <v>1977.4</v>
      </c>
      <c r="J34" s="144">
        <v>2542.3000000000002</v>
      </c>
      <c r="K34" s="144">
        <v>4331.3999999999996</v>
      </c>
    </row>
    <row r="35" spans="1:11">
      <c r="A35" s="140" t="s">
        <v>36</v>
      </c>
      <c r="B35" s="132">
        <v>22297.3</v>
      </c>
      <c r="C35" s="133">
        <v>3825.1</v>
      </c>
      <c r="D35" s="133">
        <v>3545.6</v>
      </c>
      <c r="E35" s="133">
        <v>3517.3</v>
      </c>
      <c r="F35" s="133">
        <v>3520.6</v>
      </c>
      <c r="G35" s="132">
        <v>90068.6</v>
      </c>
      <c r="H35" s="133">
        <v>37163.699999999997</v>
      </c>
      <c r="I35" s="133">
        <v>40401.599999999999</v>
      </c>
      <c r="J35" s="133">
        <v>28517.4</v>
      </c>
      <c r="K35" s="133">
        <v>45202.7</v>
      </c>
    </row>
    <row r="36" spans="1:11">
      <c r="A36" s="141" t="s">
        <v>37</v>
      </c>
      <c r="B36" s="142">
        <v>1398.9</v>
      </c>
      <c r="C36" s="89">
        <v>268</v>
      </c>
      <c r="D36" s="89">
        <v>328.6</v>
      </c>
      <c r="E36" s="89">
        <v>484</v>
      </c>
      <c r="F36" s="89">
        <v>296.2</v>
      </c>
      <c r="G36" s="143">
        <v>51511.1</v>
      </c>
      <c r="H36" s="144">
        <v>16836.3</v>
      </c>
      <c r="I36" s="144">
        <v>20153.099999999999</v>
      </c>
      <c r="J36" s="144">
        <v>14919.2</v>
      </c>
      <c r="K36" s="144">
        <v>24006.6</v>
      </c>
    </row>
    <row r="37" spans="1:11">
      <c r="A37" s="141" t="s">
        <v>38</v>
      </c>
      <c r="B37" s="142">
        <v>6818.1</v>
      </c>
      <c r="C37" s="89">
        <v>686.8</v>
      </c>
      <c r="D37" s="89">
        <v>763.1</v>
      </c>
      <c r="E37" s="89">
        <v>701.7</v>
      </c>
      <c r="F37" s="89">
        <v>740</v>
      </c>
      <c r="G37" s="143">
        <v>23156.7</v>
      </c>
      <c r="H37" s="144">
        <v>10553.2</v>
      </c>
      <c r="I37" s="144">
        <v>13376.5</v>
      </c>
      <c r="J37" s="144">
        <v>8996.7000000000007</v>
      </c>
      <c r="K37" s="144">
        <v>14436.6</v>
      </c>
    </row>
    <row r="38" spans="1:11">
      <c r="A38" s="141" t="s">
        <v>39</v>
      </c>
      <c r="B38" s="142">
        <v>6032.7</v>
      </c>
      <c r="C38" s="89">
        <v>530.79999999999995</v>
      </c>
      <c r="D38" s="89">
        <v>738.3</v>
      </c>
      <c r="E38" s="89">
        <v>646.4</v>
      </c>
      <c r="F38" s="89">
        <v>454.3</v>
      </c>
      <c r="G38" s="143">
        <v>8182.2</v>
      </c>
      <c r="H38" s="144">
        <v>4742.1000000000004</v>
      </c>
      <c r="I38" s="144">
        <v>3288.9</v>
      </c>
      <c r="J38" s="144">
        <v>2548.3000000000002</v>
      </c>
      <c r="K38" s="144">
        <v>3991.2</v>
      </c>
    </row>
    <row r="39" spans="1:11">
      <c r="A39" s="141" t="s">
        <v>40</v>
      </c>
      <c r="B39" s="142">
        <v>3664.1</v>
      </c>
      <c r="C39" s="89">
        <v>443.1</v>
      </c>
      <c r="D39" s="89">
        <v>373.4</v>
      </c>
      <c r="E39" s="89">
        <v>540.79999999999995</v>
      </c>
      <c r="F39" s="89">
        <v>697.8</v>
      </c>
      <c r="G39" s="143">
        <v>3001.6</v>
      </c>
      <c r="H39" s="144">
        <v>2439.4</v>
      </c>
      <c r="I39" s="144">
        <v>1540.6</v>
      </c>
      <c r="J39" s="144">
        <v>1255.7</v>
      </c>
      <c r="K39" s="144">
        <v>1235</v>
      </c>
    </row>
    <row r="40" spans="1:11">
      <c r="A40" s="141" t="s">
        <v>41</v>
      </c>
      <c r="B40" s="142">
        <v>1696.8</v>
      </c>
      <c r="C40" s="89">
        <v>487.4</v>
      </c>
      <c r="D40" s="89">
        <v>75.7</v>
      </c>
      <c r="E40" s="89">
        <v>267.3</v>
      </c>
      <c r="F40" s="89">
        <v>229.8</v>
      </c>
      <c r="G40" s="143">
        <v>2084.6999999999998</v>
      </c>
      <c r="H40" s="144">
        <v>1293.2</v>
      </c>
      <c r="I40" s="144">
        <v>968.7</v>
      </c>
      <c r="J40" s="144">
        <v>557.4</v>
      </c>
      <c r="K40" s="144">
        <v>407.8</v>
      </c>
    </row>
    <row r="41" spans="1:11">
      <c r="A41" s="155" t="s">
        <v>42</v>
      </c>
      <c r="B41" s="156">
        <v>2686.6</v>
      </c>
      <c r="C41" s="157">
        <v>1409.1</v>
      </c>
      <c r="D41" s="157">
        <v>1266.5</v>
      </c>
      <c r="E41" s="157">
        <v>877.2</v>
      </c>
      <c r="F41" s="157">
        <v>1102.5999999999999</v>
      </c>
      <c r="G41" s="158">
        <v>2132.1999999999998</v>
      </c>
      <c r="H41" s="159">
        <v>1299.5</v>
      </c>
      <c r="I41" s="159">
        <v>1073.7</v>
      </c>
      <c r="J41" s="159">
        <v>240.2</v>
      </c>
      <c r="K41" s="159">
        <v>1125.5999999999999</v>
      </c>
    </row>
  </sheetData>
  <mergeCells count="2">
    <mergeCell ref="B4:F4"/>
    <mergeCell ref="G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47"/>
  <sheetViews>
    <sheetView zoomScale="99" zoomScaleNormal="99" workbookViewId="0">
      <selection activeCell="S41" sqref="S41"/>
    </sheetView>
  </sheetViews>
  <sheetFormatPr defaultColWidth="9.1796875" defaultRowHeight="14.75"/>
  <cols>
    <col min="1" max="1" width="28.7265625" style="20" customWidth="1"/>
    <col min="2" max="10" width="8.81640625" style="21" customWidth="1"/>
    <col min="11" max="11" width="8.54296875" style="20" customWidth="1"/>
    <col min="12" max="12" width="9" style="20" customWidth="1"/>
    <col min="13" max="13" width="5.81640625" style="20" customWidth="1"/>
    <col min="14" max="14" width="6" style="20" customWidth="1"/>
    <col min="15" max="15" width="6.1796875" style="20" customWidth="1"/>
    <col min="16" max="17" width="8" style="20" customWidth="1"/>
    <col min="18" max="18" width="5.81640625" style="20" customWidth="1"/>
    <col min="19" max="19" width="6.453125" style="20" customWidth="1"/>
    <col min="20" max="16384" width="9.1796875" style="20"/>
  </cols>
  <sheetData>
    <row r="2" spans="1:12" ht="21">
      <c r="A2" s="22" t="s">
        <v>43</v>
      </c>
    </row>
    <row r="3" spans="1:12">
      <c r="A3" s="19"/>
    </row>
    <row r="4" spans="1:12">
      <c r="A4" s="19" t="s">
        <v>44</v>
      </c>
    </row>
    <row r="5" spans="1:12">
      <c r="A5" s="19"/>
    </row>
    <row r="6" spans="1:12">
      <c r="A6" s="2" t="s">
        <v>45</v>
      </c>
      <c r="B6" s="3"/>
      <c r="C6" s="3"/>
      <c r="D6" s="3"/>
      <c r="E6" s="3"/>
      <c r="F6" s="3"/>
      <c r="G6" s="3"/>
      <c r="H6" s="3"/>
      <c r="I6" s="3"/>
      <c r="J6" s="18"/>
    </row>
    <row r="7" spans="1:12">
      <c r="A7"/>
      <c r="B7" s="3"/>
      <c r="C7" s="3"/>
      <c r="D7" s="3"/>
      <c r="E7" s="3"/>
      <c r="F7" s="3"/>
      <c r="G7" s="3"/>
      <c r="H7" s="3"/>
      <c r="I7" s="3"/>
      <c r="J7" s="3"/>
    </row>
    <row r="8" spans="1:12">
      <c r="A8" s="23"/>
      <c r="B8" s="24" t="s">
        <v>46</v>
      </c>
      <c r="C8" s="24" t="s">
        <v>47</v>
      </c>
      <c r="D8" s="24" t="s">
        <v>48</v>
      </c>
      <c r="E8" s="24" t="s">
        <v>49</v>
      </c>
      <c r="F8" s="24" t="s">
        <v>50</v>
      </c>
      <c r="G8" s="24" t="s">
        <v>51</v>
      </c>
      <c r="H8" s="24" t="s">
        <v>52</v>
      </c>
      <c r="I8" s="24" t="s">
        <v>53</v>
      </c>
      <c r="J8" s="24" t="s">
        <v>54</v>
      </c>
      <c r="K8" s="81" t="s">
        <v>55</v>
      </c>
      <c r="L8" s="81" t="s">
        <v>56</v>
      </c>
    </row>
    <row r="9" spans="1:12">
      <c r="A9" t="s">
        <v>57</v>
      </c>
      <c r="B9" s="70">
        <v>3829.5</v>
      </c>
      <c r="C9" s="70">
        <v>4931.3999999999996</v>
      </c>
      <c r="D9" s="70">
        <v>5851.5</v>
      </c>
      <c r="E9" s="70">
        <v>5819</v>
      </c>
      <c r="F9" s="70">
        <v>6229</v>
      </c>
      <c r="G9" s="71">
        <v>6808</v>
      </c>
      <c r="H9" s="71">
        <v>7282.4</v>
      </c>
      <c r="I9" s="70">
        <v>8974.2999999999993</v>
      </c>
      <c r="J9" s="82">
        <v>9594.2999999999993</v>
      </c>
      <c r="K9" s="83">
        <v>13973.3</v>
      </c>
      <c r="L9" s="5">
        <v>16314.5</v>
      </c>
    </row>
    <row r="10" spans="1:12" ht="15.5" thickBot="1">
      <c r="A10" s="25" t="s">
        <v>58</v>
      </c>
      <c r="B10" s="72">
        <v>3695.6</v>
      </c>
      <c r="C10" s="72">
        <v>4874.2</v>
      </c>
      <c r="D10" s="72">
        <v>5914.1</v>
      </c>
      <c r="E10" s="72">
        <v>5694</v>
      </c>
      <c r="F10" s="72">
        <v>6108</v>
      </c>
      <c r="G10" s="73">
        <v>6883.67</v>
      </c>
      <c r="H10" s="73">
        <v>7295.31</v>
      </c>
      <c r="I10" s="72">
        <v>8552.9599999999991</v>
      </c>
      <c r="J10" s="72">
        <v>9857.5</v>
      </c>
      <c r="K10" s="26">
        <v>15109.48</v>
      </c>
      <c r="L10" s="26">
        <v>13770.1</v>
      </c>
    </row>
    <row r="11" spans="1:12" ht="15.5" thickTop="1">
      <c r="A11"/>
      <c r="B11" s="16"/>
      <c r="C11" s="16"/>
      <c r="D11" s="16"/>
      <c r="E11" s="16"/>
      <c r="F11" s="16"/>
      <c r="G11" s="16"/>
      <c r="H11" s="16"/>
      <c r="I11" s="16"/>
      <c r="J11" s="3"/>
    </row>
    <row r="12" spans="1:12">
      <c r="A12" s="32" t="s">
        <v>59</v>
      </c>
      <c r="B12" s="3"/>
      <c r="C12" s="3"/>
      <c r="D12" s="3"/>
      <c r="E12" s="3"/>
      <c r="F12" s="3"/>
      <c r="G12" s="3"/>
      <c r="H12" s="3"/>
      <c r="I12" s="3"/>
      <c r="J12" s="3"/>
    </row>
    <row r="13" spans="1:12" ht="7.9" customHeight="1" thickBot="1">
      <c r="A13"/>
      <c r="B13" s="3"/>
      <c r="C13" s="3"/>
      <c r="D13" s="3"/>
      <c r="E13" s="3"/>
      <c r="F13" s="3"/>
      <c r="G13" s="3"/>
      <c r="H13" s="3"/>
      <c r="I13" s="3"/>
      <c r="J13" s="3"/>
    </row>
    <row r="14" spans="1:12" ht="15.5" thickTop="1">
      <c r="A14" s="23"/>
      <c r="B14" s="24" t="s">
        <v>46</v>
      </c>
      <c r="C14" s="24" t="s">
        <v>47</v>
      </c>
      <c r="D14" s="24" t="s">
        <v>48</v>
      </c>
      <c r="E14" s="24" t="s">
        <v>49</v>
      </c>
      <c r="F14" s="24" t="s">
        <v>50</v>
      </c>
      <c r="G14" s="24" t="s">
        <v>51</v>
      </c>
      <c r="H14" s="24" t="s">
        <v>52</v>
      </c>
      <c r="I14" s="24" t="s">
        <v>53</v>
      </c>
      <c r="J14" s="24" t="s">
        <v>54</v>
      </c>
      <c r="K14" s="81" t="s">
        <v>55</v>
      </c>
      <c r="L14" s="81" t="s">
        <v>56</v>
      </c>
    </row>
    <row r="15" spans="1:12">
      <c r="A15" t="s">
        <v>60</v>
      </c>
      <c r="B15" s="70">
        <v>9251</v>
      </c>
      <c r="C15" s="70">
        <v>10172</v>
      </c>
      <c r="D15" s="70">
        <v>12172</v>
      </c>
      <c r="E15" s="70">
        <v>13244</v>
      </c>
      <c r="F15" s="70">
        <v>15821</v>
      </c>
      <c r="G15" s="16">
        <v>15963.1895255207</v>
      </c>
      <c r="H15" s="70">
        <v>15953</v>
      </c>
      <c r="I15" s="70">
        <v>17638</v>
      </c>
      <c r="J15" s="70">
        <v>19679</v>
      </c>
      <c r="K15" s="5">
        <v>31394</v>
      </c>
      <c r="L15" s="5">
        <v>36706</v>
      </c>
    </row>
    <row r="16" spans="1:12" ht="15.5" thickBot="1">
      <c r="A16" s="25" t="s">
        <v>61</v>
      </c>
      <c r="B16" s="72">
        <v>137251</v>
      </c>
      <c r="C16" s="72">
        <v>141543</v>
      </c>
      <c r="D16" s="72">
        <v>163471</v>
      </c>
      <c r="E16" s="72">
        <v>135216</v>
      </c>
      <c r="F16" s="72">
        <v>171826</v>
      </c>
      <c r="G16" s="72">
        <v>197599.9</v>
      </c>
      <c r="H16" s="72">
        <v>203655</v>
      </c>
      <c r="I16" s="72">
        <v>205808</v>
      </c>
      <c r="J16" s="72">
        <v>225612</v>
      </c>
      <c r="K16" s="85">
        <v>229386</v>
      </c>
      <c r="L16" s="85">
        <v>241353.9</v>
      </c>
    </row>
    <row r="17" spans="1:17" ht="15.5" thickTop="1">
      <c r="A17"/>
      <c r="B17" s="70"/>
      <c r="C17" s="70"/>
      <c r="D17" s="70"/>
      <c r="E17" s="70"/>
      <c r="F17" s="70"/>
      <c r="G17" s="70"/>
      <c r="H17" s="70"/>
      <c r="I17" s="70"/>
      <c r="J17" s="70"/>
      <c r="L17" s="86"/>
      <c r="N17" s="84"/>
      <c r="O17" s="84"/>
    </row>
    <row r="18" spans="1:17">
      <c r="A18" s="32" t="s">
        <v>62</v>
      </c>
      <c r="B18" s="70"/>
      <c r="C18" s="70"/>
      <c r="D18" s="70"/>
      <c r="E18" s="70"/>
      <c r="F18" s="70"/>
      <c r="G18" s="70"/>
      <c r="H18" s="70"/>
      <c r="I18" s="70"/>
      <c r="J18" s="3"/>
      <c r="N18" s="87"/>
    </row>
    <row r="19" spans="1:17" ht="8.65" customHeight="1">
      <c r="A19"/>
      <c r="B19" s="70"/>
      <c r="C19" s="70"/>
      <c r="D19" s="70"/>
      <c r="E19" s="70"/>
      <c r="F19" s="70"/>
      <c r="G19" s="70"/>
      <c r="H19" s="70"/>
      <c r="I19" s="70"/>
      <c r="J19" s="3"/>
      <c r="N19" s="88"/>
    </row>
    <row r="20" spans="1:17">
      <c r="A20" s="23"/>
      <c r="B20" s="24" t="s">
        <v>46</v>
      </c>
      <c r="C20" s="24" t="s">
        <v>47</v>
      </c>
      <c r="D20" s="24" t="s">
        <v>48</v>
      </c>
      <c r="E20" s="24" t="s">
        <v>49</v>
      </c>
      <c r="F20" s="24" t="s">
        <v>50</v>
      </c>
      <c r="G20" s="24" t="s">
        <v>51</v>
      </c>
      <c r="H20" s="24" t="s">
        <v>52</v>
      </c>
      <c r="I20" s="24" t="s">
        <v>53</v>
      </c>
      <c r="J20" s="24" t="s">
        <v>54</v>
      </c>
      <c r="K20" s="81" t="s">
        <v>55</v>
      </c>
      <c r="L20" s="81" t="s">
        <v>56</v>
      </c>
      <c r="P20" s="87"/>
    </row>
    <row r="21" spans="1:17">
      <c r="A21" t="s">
        <v>60</v>
      </c>
      <c r="B21" s="70">
        <v>175244</v>
      </c>
      <c r="C21" s="70">
        <v>183667</v>
      </c>
      <c r="D21" s="70">
        <v>216524</v>
      </c>
      <c r="E21" s="70">
        <v>223043</v>
      </c>
      <c r="F21" s="70">
        <v>242659</v>
      </c>
      <c r="G21" s="16">
        <v>248423.50343960599</v>
      </c>
      <c r="H21" s="70">
        <v>211082.3</v>
      </c>
      <c r="I21" s="70">
        <v>214492</v>
      </c>
      <c r="J21" s="70">
        <v>274913.90000000002</v>
      </c>
      <c r="K21" s="4">
        <v>446598</v>
      </c>
      <c r="L21" s="4">
        <v>559760.1</v>
      </c>
      <c r="P21" s="84"/>
    </row>
    <row r="22" spans="1:17">
      <c r="A22" s="25" t="s">
        <v>61</v>
      </c>
      <c r="B22" s="72">
        <v>212650</v>
      </c>
      <c r="C22" s="72">
        <v>226785.70801544399</v>
      </c>
      <c r="D22" s="72">
        <v>261919.603759936</v>
      </c>
      <c r="E22" s="72">
        <v>249223</v>
      </c>
      <c r="F22" s="72">
        <v>275306.31020581501</v>
      </c>
      <c r="G22" s="72">
        <v>316602.25673668698</v>
      </c>
      <c r="H22" s="72">
        <v>297568</v>
      </c>
      <c r="I22" s="72">
        <v>329753.59428048303</v>
      </c>
      <c r="J22" s="72">
        <v>403347.4</v>
      </c>
      <c r="K22" s="85">
        <v>358838</v>
      </c>
      <c r="L22" s="85">
        <v>347683</v>
      </c>
    </row>
    <row r="23" spans="1:17">
      <c r="P23" s="89"/>
      <c r="Q23" s="89"/>
    </row>
    <row r="24" spans="1:17">
      <c r="A24" s="32" t="s">
        <v>63</v>
      </c>
    </row>
    <row r="26" spans="1:17">
      <c r="A26" s="23" t="s">
        <v>64</v>
      </c>
      <c r="B26" s="24" t="s">
        <v>47</v>
      </c>
      <c r="C26" s="24" t="s">
        <v>48</v>
      </c>
      <c r="D26" s="24" t="s">
        <v>49</v>
      </c>
      <c r="E26" s="24" t="s">
        <v>50</v>
      </c>
      <c r="F26" s="24" t="s">
        <v>51</v>
      </c>
      <c r="G26" s="24" t="s">
        <v>52</v>
      </c>
      <c r="H26" s="24" t="s">
        <v>53</v>
      </c>
      <c r="I26" s="24" t="s">
        <v>54</v>
      </c>
      <c r="J26" s="24" t="s">
        <v>55</v>
      </c>
      <c r="K26" s="24" t="s">
        <v>56</v>
      </c>
    </row>
    <row r="27" spans="1:17">
      <c r="A27" t="s">
        <v>9</v>
      </c>
      <c r="B27" s="74">
        <v>1171</v>
      </c>
      <c r="C27" s="74">
        <v>1360.6</v>
      </c>
      <c r="D27" s="74">
        <v>1565</v>
      </c>
      <c r="E27" s="74">
        <v>1590</v>
      </c>
      <c r="F27" s="74">
        <v>1734</v>
      </c>
      <c r="G27" s="74">
        <v>1796.47</v>
      </c>
      <c r="H27" s="74">
        <v>2550.79</v>
      </c>
      <c r="I27" s="74">
        <v>2283.6</v>
      </c>
      <c r="J27" s="107">
        <v>3929.4</v>
      </c>
      <c r="K27" s="4">
        <v>3558.4</v>
      </c>
    </row>
    <row r="28" spans="1:17">
      <c r="A28" t="s">
        <v>10</v>
      </c>
      <c r="B28" s="74">
        <v>375.8</v>
      </c>
      <c r="C28" s="74">
        <v>455.5</v>
      </c>
      <c r="D28" s="74">
        <v>491</v>
      </c>
      <c r="E28" s="74">
        <v>593</v>
      </c>
      <c r="F28" s="74">
        <v>634</v>
      </c>
      <c r="G28" s="74">
        <v>720.2</v>
      </c>
      <c r="H28" s="74">
        <v>839.15</v>
      </c>
      <c r="I28" s="74">
        <v>747.6</v>
      </c>
      <c r="J28" s="107">
        <v>1053.5999999999999</v>
      </c>
      <c r="K28" s="4">
        <v>1852.8</v>
      </c>
    </row>
    <row r="29" spans="1:17">
      <c r="A29" t="s">
        <v>11</v>
      </c>
      <c r="B29" s="74">
        <v>225.8</v>
      </c>
      <c r="C29" s="74">
        <v>143.5</v>
      </c>
      <c r="D29" s="74">
        <v>205</v>
      </c>
      <c r="E29" s="74">
        <v>112</v>
      </c>
      <c r="F29" s="74">
        <v>96</v>
      </c>
      <c r="G29" s="74">
        <v>68.23</v>
      </c>
      <c r="H29" s="74">
        <v>174</v>
      </c>
      <c r="I29" s="74">
        <v>187.8</v>
      </c>
      <c r="J29" s="107">
        <v>160.19999999999999</v>
      </c>
      <c r="K29" s="4">
        <v>288.2</v>
      </c>
    </row>
    <row r="30" spans="1:17">
      <c r="A30" t="s">
        <v>12</v>
      </c>
      <c r="B30" s="74">
        <v>234</v>
      </c>
      <c r="C30" s="74">
        <v>154.5</v>
      </c>
      <c r="D30" s="74">
        <v>146</v>
      </c>
      <c r="E30" s="74">
        <v>102</v>
      </c>
      <c r="F30" s="74">
        <v>89</v>
      </c>
      <c r="G30" s="74">
        <v>94.69</v>
      </c>
      <c r="H30" s="74">
        <v>103.06</v>
      </c>
      <c r="I30" s="74">
        <v>171.4</v>
      </c>
      <c r="J30" s="107">
        <v>88.5</v>
      </c>
      <c r="K30" s="4">
        <v>185.8</v>
      </c>
    </row>
    <row r="31" spans="1:17">
      <c r="A31" t="s">
        <v>13</v>
      </c>
      <c r="B31" s="74">
        <v>2924.8</v>
      </c>
      <c r="C31" s="74">
        <v>3737.4</v>
      </c>
      <c r="D31" s="74">
        <v>3412</v>
      </c>
      <c r="E31" s="74">
        <v>3832</v>
      </c>
      <c r="F31" s="74">
        <v>4255</v>
      </c>
      <c r="G31" s="74">
        <v>4602.8100000000004</v>
      </c>
      <c r="H31" s="74">
        <v>5307.3</v>
      </c>
      <c r="I31" s="74">
        <v>6726.1</v>
      </c>
      <c r="J31" s="107">
        <v>8741.6</v>
      </c>
      <c r="K31" s="4">
        <v>10429.200000000001</v>
      </c>
    </row>
    <row r="32" spans="1:17">
      <c r="A32" s="30" t="s">
        <v>65</v>
      </c>
      <c r="B32" s="75">
        <f t="shared" ref="B32:J32" si="0">SUM(B27:B31)</f>
        <v>4931.3999999999996</v>
      </c>
      <c r="C32" s="75">
        <f t="shared" si="0"/>
        <v>5851.5</v>
      </c>
      <c r="D32" s="75">
        <f t="shared" si="0"/>
        <v>5819</v>
      </c>
      <c r="E32" s="75">
        <f t="shared" si="0"/>
        <v>6229</v>
      </c>
      <c r="F32" s="75">
        <f t="shared" si="0"/>
        <v>6808</v>
      </c>
      <c r="G32" s="75">
        <f t="shared" si="0"/>
        <v>7282.4000000000005</v>
      </c>
      <c r="H32" s="75">
        <f t="shared" si="0"/>
        <v>8974.2999999999993</v>
      </c>
      <c r="I32" s="75">
        <f t="shared" si="0"/>
        <v>10116.5</v>
      </c>
      <c r="J32" s="75">
        <f t="shared" si="0"/>
        <v>13973.3</v>
      </c>
      <c r="K32" s="75">
        <v>16314.5</v>
      </c>
    </row>
    <row r="34" spans="1:11">
      <c r="A34" s="2" t="s">
        <v>66</v>
      </c>
    </row>
    <row r="35" spans="1:11" ht="15.5" thickBot="1"/>
    <row r="36" spans="1:11">
      <c r="A36" s="76" t="s">
        <v>64</v>
      </c>
      <c r="B36" s="24" t="s">
        <v>47</v>
      </c>
      <c r="C36" s="24" t="s">
        <v>48</v>
      </c>
      <c r="D36" s="24" t="s">
        <v>49</v>
      </c>
      <c r="E36" s="24" t="s">
        <v>50</v>
      </c>
      <c r="F36" s="24" t="s">
        <v>51</v>
      </c>
      <c r="G36" s="24" t="s">
        <v>52</v>
      </c>
      <c r="H36" s="24" t="s">
        <v>53</v>
      </c>
      <c r="I36" s="24" t="s">
        <v>54</v>
      </c>
      <c r="J36" s="24" t="s">
        <v>55</v>
      </c>
      <c r="K36" s="24" t="s">
        <v>56</v>
      </c>
    </row>
    <row r="37" spans="1:11">
      <c r="A37" s="77" t="s">
        <v>13</v>
      </c>
      <c r="B37" s="78">
        <v>3336</v>
      </c>
      <c r="C37" s="78">
        <v>4187</v>
      </c>
      <c r="D37" s="78">
        <v>3611</v>
      </c>
      <c r="E37" s="78">
        <v>4054</v>
      </c>
      <c r="F37" s="78">
        <v>4952</v>
      </c>
      <c r="G37" s="78">
        <v>5515</v>
      </c>
      <c r="H37" s="78">
        <v>6183</v>
      </c>
      <c r="I37" s="90">
        <v>7574</v>
      </c>
      <c r="J37" s="90">
        <v>9770.2000000000007</v>
      </c>
      <c r="K37" s="89">
        <v>8846.9</v>
      </c>
    </row>
    <row r="38" spans="1:11">
      <c r="A38" s="77" t="s">
        <v>9</v>
      </c>
      <c r="B38" s="78">
        <v>1137</v>
      </c>
      <c r="C38" s="78">
        <v>1369</v>
      </c>
      <c r="D38" s="78">
        <v>1502</v>
      </c>
      <c r="E38" s="78">
        <v>1576</v>
      </c>
      <c r="F38" s="78">
        <v>1691</v>
      </c>
      <c r="G38" s="78">
        <v>1762</v>
      </c>
      <c r="H38" s="78">
        <v>2160</v>
      </c>
      <c r="I38" s="90">
        <v>2434</v>
      </c>
      <c r="J38" s="90">
        <v>4154</v>
      </c>
      <c r="K38" s="89">
        <v>3219.2</v>
      </c>
    </row>
    <row r="39" spans="1:11">
      <c r="A39" s="77" t="s">
        <v>10</v>
      </c>
      <c r="B39" s="78">
        <v>305</v>
      </c>
      <c r="C39" s="78">
        <v>387</v>
      </c>
      <c r="D39" s="78">
        <v>438</v>
      </c>
      <c r="E39" s="78">
        <v>493</v>
      </c>
      <c r="F39" s="78">
        <v>395</v>
      </c>
      <c r="G39" s="78">
        <v>421</v>
      </c>
      <c r="H39" s="78">
        <v>420</v>
      </c>
      <c r="I39" s="90">
        <v>528</v>
      </c>
      <c r="J39" s="90">
        <v>760.8</v>
      </c>
      <c r="K39" s="89">
        <v>1306.0999999999999</v>
      </c>
    </row>
    <row r="40" spans="1:11">
      <c r="A40" s="77" t="s">
        <v>11</v>
      </c>
      <c r="B40" s="78">
        <v>241</v>
      </c>
      <c r="C40" s="78">
        <v>151</v>
      </c>
      <c r="D40" s="78">
        <v>208</v>
      </c>
      <c r="E40" s="78">
        <v>117</v>
      </c>
      <c r="F40" s="78">
        <v>99</v>
      </c>
      <c r="G40" s="78">
        <v>77</v>
      </c>
      <c r="H40" s="78">
        <v>150</v>
      </c>
      <c r="I40" s="90">
        <v>188</v>
      </c>
      <c r="J40" s="90">
        <v>130.69999999999999</v>
      </c>
      <c r="K40" s="89">
        <v>215.5</v>
      </c>
    </row>
    <row r="41" spans="1:11">
      <c r="A41" s="77" t="s">
        <v>12</v>
      </c>
      <c r="B41" s="78">
        <v>218</v>
      </c>
      <c r="C41" s="78">
        <v>151</v>
      </c>
      <c r="D41" s="78">
        <v>139</v>
      </c>
      <c r="E41" s="78">
        <v>104</v>
      </c>
      <c r="F41" s="78">
        <v>93</v>
      </c>
      <c r="G41" s="78">
        <v>96</v>
      </c>
      <c r="H41" s="78">
        <v>107</v>
      </c>
      <c r="I41" s="90">
        <v>166</v>
      </c>
      <c r="J41" s="90">
        <v>293.8</v>
      </c>
      <c r="K41" s="89">
        <v>182.3</v>
      </c>
    </row>
    <row r="42" spans="1:11">
      <c r="A42" s="294" t="s">
        <v>385</v>
      </c>
      <c r="B42" s="79">
        <f>SUM(B37:B41)</f>
        <v>5237</v>
      </c>
      <c r="C42" s="79">
        <f t="shared" ref="C42:J42" si="1">SUM(C37:C41)</f>
        <v>6245</v>
      </c>
      <c r="D42" s="79">
        <f t="shared" si="1"/>
        <v>5898</v>
      </c>
      <c r="E42" s="79">
        <f t="shared" si="1"/>
        <v>6344</v>
      </c>
      <c r="F42" s="79">
        <f t="shared" si="1"/>
        <v>7230</v>
      </c>
      <c r="G42" s="79">
        <f t="shared" si="1"/>
        <v>7871</v>
      </c>
      <c r="H42" s="79">
        <f t="shared" si="1"/>
        <v>9020</v>
      </c>
      <c r="I42" s="79">
        <f t="shared" si="1"/>
        <v>10890</v>
      </c>
      <c r="J42" s="79">
        <f t="shared" si="1"/>
        <v>15109.5</v>
      </c>
      <c r="K42" s="79">
        <v>13770.1</v>
      </c>
    </row>
    <row r="43" spans="1:11">
      <c r="C43" s="80"/>
      <c r="D43" s="80"/>
      <c r="E43" s="80"/>
      <c r="F43" s="80"/>
      <c r="G43" s="80"/>
      <c r="H43" s="80"/>
    </row>
    <row r="44" spans="1:11">
      <c r="C44" s="80"/>
      <c r="D44" s="80"/>
      <c r="E44" s="80"/>
      <c r="F44" s="80"/>
      <c r="G44" s="80"/>
      <c r="H44" s="80"/>
    </row>
    <row r="45" spans="1:11">
      <c r="C45" s="80"/>
      <c r="D45" s="80"/>
      <c r="E45" s="80"/>
      <c r="F45" s="80"/>
      <c r="G45" s="80"/>
      <c r="H45" s="80"/>
    </row>
    <row r="46" spans="1:11">
      <c r="C46" s="80"/>
      <c r="D46" s="80"/>
      <c r="E46" s="80"/>
      <c r="F46" s="80"/>
      <c r="G46" s="80"/>
      <c r="H46" s="80"/>
    </row>
    <row r="47" spans="1:11">
      <c r="C47" s="80"/>
      <c r="D47" s="80"/>
      <c r="E47" s="80"/>
      <c r="F47" s="80"/>
      <c r="G47" s="80"/>
      <c r="H47" s="8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86"/>
  <sheetViews>
    <sheetView zoomScale="96" zoomScaleNormal="96" workbookViewId="0">
      <selection activeCell="F7" sqref="F7"/>
    </sheetView>
  </sheetViews>
  <sheetFormatPr defaultColWidth="9.1796875" defaultRowHeight="14.75"/>
  <cols>
    <col min="1" max="1" width="28.7265625" style="20" customWidth="1"/>
    <col min="2" max="2" width="12.1796875" style="21" customWidth="1"/>
    <col min="3" max="3" width="10.26953125" style="21" customWidth="1"/>
    <col min="4" max="4" width="10" style="21" customWidth="1"/>
    <col min="5" max="6" width="8.54296875" style="21" customWidth="1"/>
    <col min="7" max="7" width="59.453125" style="21" customWidth="1"/>
    <col min="8" max="8" width="19.26953125" style="21" customWidth="1"/>
    <col min="9" max="10" width="8.54296875" style="21" customWidth="1"/>
    <col min="11" max="16" width="10.54296875" style="20" customWidth="1"/>
    <col min="17" max="18" width="10.26953125" style="20" customWidth="1"/>
    <col min="19" max="16384" width="9.1796875" style="20"/>
  </cols>
  <sheetData>
    <row r="2" spans="1:6" ht="21">
      <c r="A2" s="22" t="s">
        <v>43</v>
      </c>
    </row>
    <row r="5" spans="1:6">
      <c r="A5" s="23" t="s">
        <v>67</v>
      </c>
      <c r="B5" s="24" t="s">
        <v>68</v>
      </c>
      <c r="C5" s="160" t="s">
        <v>381</v>
      </c>
    </row>
    <row r="6" spans="1:6">
      <c r="A6" t="s">
        <v>3</v>
      </c>
      <c r="B6" s="8">
        <f>C6/$C$11*100</f>
        <v>60.744837356290525</v>
      </c>
      <c r="C6" s="5">
        <v>22297</v>
      </c>
    </row>
    <row r="7" spans="1:6">
      <c r="A7" t="s">
        <v>4</v>
      </c>
      <c r="B7" s="8">
        <f t="shared" ref="B7:B11" si="0">C7/$C$11*100</f>
        <v>10.420639677436931</v>
      </c>
      <c r="C7" s="5">
        <v>3825</v>
      </c>
    </row>
    <row r="8" spans="1:6">
      <c r="A8" t="s">
        <v>5</v>
      </c>
      <c r="B8" s="8">
        <f t="shared" si="0"/>
        <v>9.660545959788589</v>
      </c>
      <c r="C8" s="5">
        <v>3546</v>
      </c>
    </row>
    <row r="9" spans="1:6">
      <c r="A9" t="s">
        <v>6</v>
      </c>
      <c r="B9" s="8">
        <f t="shared" si="0"/>
        <v>9.5815398027570424</v>
      </c>
      <c r="C9" s="5">
        <v>3517</v>
      </c>
    </row>
    <row r="10" spans="1:6">
      <c r="A10" t="s">
        <v>7</v>
      </c>
      <c r="B10" s="8">
        <f t="shared" si="0"/>
        <v>9.5924372037269112</v>
      </c>
      <c r="C10" s="5">
        <v>3521</v>
      </c>
    </row>
    <row r="11" spans="1:6">
      <c r="A11" s="25" t="s">
        <v>70</v>
      </c>
      <c r="B11" s="25">
        <f t="shared" si="0"/>
        <v>100</v>
      </c>
      <c r="C11" s="26">
        <f>SUM(C6:C10)</f>
        <v>36706</v>
      </c>
    </row>
    <row r="12" spans="1:6">
      <c r="A12"/>
      <c r="B12" s="27"/>
      <c r="C12"/>
    </row>
    <row r="13" spans="1:6">
      <c r="A13" s="23" t="s">
        <v>67</v>
      </c>
      <c r="B13" s="24" t="s">
        <v>0</v>
      </c>
      <c r="C13" s="24" t="s">
        <v>1</v>
      </c>
      <c r="D13" s="24" t="s">
        <v>70</v>
      </c>
    </row>
    <row r="14" spans="1:6">
      <c r="A14" t="s">
        <v>3</v>
      </c>
      <c r="B14" s="28">
        <v>22297</v>
      </c>
      <c r="C14" s="5">
        <v>90068.6</v>
      </c>
      <c r="D14" s="29">
        <f>SUM(B14:C14)</f>
        <v>112365.6</v>
      </c>
      <c r="E14"/>
      <c r="F14" s="4"/>
    </row>
    <row r="15" spans="1:6">
      <c r="A15" t="s">
        <v>4</v>
      </c>
      <c r="B15" s="28">
        <v>3825</v>
      </c>
      <c r="C15" s="5">
        <v>37163.699999999997</v>
      </c>
      <c r="D15" s="29">
        <f t="shared" ref="D15:D19" si="1">SUM(B15:C15)</f>
        <v>40988.699999999997</v>
      </c>
      <c r="E15"/>
      <c r="F15" s="4"/>
    </row>
    <row r="16" spans="1:6">
      <c r="A16" t="s">
        <v>5</v>
      </c>
      <c r="B16" s="28">
        <v>3546</v>
      </c>
      <c r="C16" s="5">
        <v>40401.599999999999</v>
      </c>
      <c r="D16" s="29">
        <f t="shared" si="1"/>
        <v>43947.6</v>
      </c>
      <c r="E16"/>
      <c r="F16" s="4"/>
    </row>
    <row r="17" spans="1:10">
      <c r="A17" t="s">
        <v>6</v>
      </c>
      <c r="B17" s="28">
        <v>3517</v>
      </c>
      <c r="C17" s="5">
        <v>28517.4</v>
      </c>
      <c r="D17" s="29">
        <f t="shared" si="1"/>
        <v>32034.400000000001</v>
      </c>
      <c r="E17"/>
      <c r="F17" s="4"/>
    </row>
    <row r="18" spans="1:10">
      <c r="A18" t="s">
        <v>7</v>
      </c>
      <c r="B18" s="28">
        <v>3521</v>
      </c>
      <c r="C18" s="5">
        <v>45202.7</v>
      </c>
      <c r="D18" s="29">
        <f t="shared" si="1"/>
        <v>48723.7</v>
      </c>
      <c r="E18"/>
      <c r="F18" s="4"/>
    </row>
    <row r="19" spans="1:10" s="19" customFormat="1">
      <c r="A19" s="30" t="s">
        <v>70</v>
      </c>
      <c r="B19" s="31">
        <v>36706</v>
      </c>
      <c r="C19" s="31">
        <v>241353.9</v>
      </c>
      <c r="D19" s="31">
        <f t="shared" si="1"/>
        <v>278059.90000000002</v>
      </c>
      <c r="E19" s="32"/>
      <c r="F19" s="33"/>
      <c r="G19" s="34"/>
      <c r="H19" s="34"/>
      <c r="I19" s="34"/>
      <c r="J19" s="34"/>
    </row>
    <row r="22" spans="1:10">
      <c r="A22" s="23" t="s">
        <v>67</v>
      </c>
      <c r="B22" s="24" t="s">
        <v>0</v>
      </c>
      <c r="C22" s="24" t="s">
        <v>1</v>
      </c>
      <c r="D22" s="24" t="s">
        <v>70</v>
      </c>
    </row>
    <row r="23" spans="1:10">
      <c r="A23" t="s">
        <v>3</v>
      </c>
      <c r="B23" s="35">
        <f>B14/$D14</f>
        <v>0.19843261638793366</v>
      </c>
      <c r="C23" s="35">
        <f>C14/$D14</f>
        <v>0.80156738361206636</v>
      </c>
      <c r="D23" s="36">
        <f t="shared" ref="D23" si="2">D14/$D14</f>
        <v>1</v>
      </c>
    </row>
    <row r="24" spans="1:10">
      <c r="A24" t="s">
        <v>4</v>
      </c>
      <c r="B24" s="35">
        <f t="shared" ref="B24:D24" si="3">B15/$D15</f>
        <v>9.3318402388951102E-2</v>
      </c>
      <c r="C24" s="35">
        <f t="shared" si="3"/>
        <v>0.90668159761104894</v>
      </c>
      <c r="D24" s="36">
        <f t="shared" si="3"/>
        <v>1</v>
      </c>
    </row>
    <row r="25" spans="1:10">
      <c r="A25" t="s">
        <v>5</v>
      </c>
      <c r="B25" s="35">
        <f t="shared" ref="B25:D25" si="4">B16/$D16</f>
        <v>8.0686999972694753E-2</v>
      </c>
      <c r="C25" s="35">
        <f t="shared" si="4"/>
        <v>0.9193130000273052</v>
      </c>
      <c r="D25" s="36">
        <f t="shared" si="4"/>
        <v>1</v>
      </c>
    </row>
    <row r="26" spans="1:10">
      <c r="A26" t="s">
        <v>6</v>
      </c>
      <c r="B26" s="35">
        <f t="shared" ref="B26:D26" si="5">B17/$D17</f>
        <v>0.10978822765527058</v>
      </c>
      <c r="C26" s="35">
        <f t="shared" si="5"/>
        <v>0.89021177234472937</v>
      </c>
      <c r="D26" s="36">
        <f t="shared" si="5"/>
        <v>1</v>
      </c>
    </row>
    <row r="27" spans="1:10">
      <c r="A27" t="s">
        <v>7</v>
      </c>
      <c r="B27" s="35">
        <f t="shared" ref="B27:D27" si="6">B18/$D18</f>
        <v>7.226462686536532E-2</v>
      </c>
      <c r="C27" s="35">
        <f t="shared" si="6"/>
        <v>0.92773537313463472</v>
      </c>
      <c r="D27" s="36">
        <f t="shared" si="6"/>
        <v>1</v>
      </c>
    </row>
    <row r="28" spans="1:10">
      <c r="A28" s="30" t="s">
        <v>71</v>
      </c>
      <c r="B28" s="37">
        <f t="shared" ref="B28:D28" si="7">B19/$D19</f>
        <v>0.13200752787438966</v>
      </c>
      <c r="C28" s="37">
        <f t="shared" si="7"/>
        <v>0.86799247212561026</v>
      </c>
      <c r="D28" s="38">
        <f t="shared" si="7"/>
        <v>1</v>
      </c>
    </row>
    <row r="32" spans="1:10">
      <c r="A32" s="39"/>
    </row>
    <row r="34" spans="1:11">
      <c r="H34"/>
      <c r="I34"/>
      <c r="J34" s="4"/>
    </row>
    <row r="35" spans="1:11">
      <c r="A35" s="23" t="s">
        <v>72</v>
      </c>
      <c r="B35" s="24" t="s">
        <v>1</v>
      </c>
      <c r="C35" s="40" t="s">
        <v>0</v>
      </c>
      <c r="H35"/>
      <c r="I35"/>
      <c r="J35" s="4"/>
    </row>
    <row r="36" spans="1:11">
      <c r="A36" t="s">
        <v>15</v>
      </c>
      <c r="B36" s="4">
        <v>224434</v>
      </c>
      <c r="C36" s="4">
        <v>4125.1000000000004</v>
      </c>
      <c r="D36" s="41"/>
      <c r="E36" s="41"/>
      <c r="F36" s="41"/>
      <c r="G36" s="42" t="s">
        <v>73</v>
      </c>
      <c r="H36"/>
      <c r="I36"/>
      <c r="J36" s="4"/>
    </row>
    <row r="37" spans="1:11">
      <c r="A37" t="s">
        <v>16</v>
      </c>
      <c r="B37" s="4">
        <v>16891.7</v>
      </c>
      <c r="C37" s="4">
        <v>17663.8</v>
      </c>
      <c r="D37" s="41"/>
      <c r="E37" s="41"/>
      <c r="F37" s="41"/>
    </row>
    <row r="38" spans="1:11">
      <c r="A38" t="s">
        <v>17</v>
      </c>
      <c r="B38" s="4">
        <v>28.2</v>
      </c>
      <c r="C38" s="4">
        <v>9415.4</v>
      </c>
      <c r="D38" s="43"/>
      <c r="E38" s="41"/>
      <c r="F38" s="41"/>
    </row>
    <row r="39" spans="1:11">
      <c r="A39" t="s">
        <v>74</v>
      </c>
      <c r="B39" s="17">
        <v>0</v>
      </c>
      <c r="C39" s="4">
        <v>5501.7</v>
      </c>
      <c r="D39" s="43"/>
      <c r="E39" s="41"/>
      <c r="F39" s="41"/>
    </row>
    <row r="40" spans="1:11">
      <c r="A40" s="30" t="s">
        <v>70</v>
      </c>
      <c r="B40" s="44">
        <f>SUM(B36:B39)</f>
        <v>241353.90000000002</v>
      </c>
      <c r="C40" s="44">
        <f>SUM(C36:C39)</f>
        <v>36706</v>
      </c>
      <c r="D40" s="43"/>
      <c r="E40" s="41"/>
      <c r="F40" s="41"/>
    </row>
    <row r="42" spans="1:11">
      <c r="A42" s="33"/>
      <c r="B42" s="43"/>
      <c r="C42" s="43"/>
      <c r="D42" s="45"/>
    </row>
    <row r="43" spans="1:11">
      <c r="A43" s="32"/>
      <c r="B43" s="46"/>
      <c r="C43" s="46"/>
      <c r="E43" s="46"/>
      <c r="F43" s="46"/>
    </row>
    <row r="44" spans="1:11">
      <c r="A44" s="19" t="s">
        <v>75</v>
      </c>
    </row>
    <row r="46" spans="1:11">
      <c r="A46" s="47" t="s">
        <v>76</v>
      </c>
      <c r="B46" s="40" t="s">
        <v>1</v>
      </c>
      <c r="C46" s="40" t="s">
        <v>0</v>
      </c>
      <c r="D46" s="40" t="s">
        <v>70</v>
      </c>
      <c r="E46" s="40" t="s">
        <v>77</v>
      </c>
      <c r="G46" s="47" t="s">
        <v>76</v>
      </c>
      <c r="H46" s="48" t="s">
        <v>77</v>
      </c>
      <c r="I46" s="34"/>
      <c r="J46" s="34"/>
      <c r="K46" s="34"/>
    </row>
    <row r="47" spans="1:11">
      <c r="A47" t="s">
        <v>78</v>
      </c>
      <c r="B47" s="5" t="s">
        <v>79</v>
      </c>
      <c r="C47">
        <v>147</v>
      </c>
      <c r="D47" s="49">
        <f>SUM(B47:C47)</f>
        <v>147</v>
      </c>
      <c r="E47" s="50">
        <f>D47/$D$64</f>
        <v>5.286630686409656E-4</v>
      </c>
      <c r="F47" s="51"/>
      <c r="G47" t="s">
        <v>80</v>
      </c>
      <c r="H47" s="52">
        <v>1.73463820177942E-4</v>
      </c>
      <c r="I47" s="43"/>
      <c r="J47" s="43"/>
      <c r="K47" s="53"/>
    </row>
    <row r="48" spans="1:11">
      <c r="A48" t="s">
        <v>21</v>
      </c>
      <c r="B48" s="5">
        <v>15913.2</v>
      </c>
      <c r="C48">
        <v>2037</v>
      </c>
      <c r="D48" s="49">
        <f t="shared" ref="D48:D63" si="8">SUM(B48:C48)</f>
        <v>17950.2</v>
      </c>
      <c r="E48" s="50">
        <f t="shared" ref="E48:E63" si="9">D48/$D$64</f>
        <v>6.4555155202170478E-2</v>
      </c>
      <c r="F48" s="51"/>
      <c r="G48" t="s">
        <v>81</v>
      </c>
      <c r="H48" s="52">
        <v>1.1038606738596299E-3</v>
      </c>
      <c r="I48" s="43"/>
      <c r="J48" s="43"/>
      <c r="K48" s="53"/>
    </row>
    <row r="49" spans="1:11">
      <c r="A49" t="s">
        <v>80</v>
      </c>
      <c r="B49" s="5" t="s">
        <v>79</v>
      </c>
      <c r="C49">
        <v>22</v>
      </c>
      <c r="D49" s="49">
        <f t="shared" si="8"/>
        <v>22</v>
      </c>
      <c r="E49" s="50">
        <f t="shared" si="9"/>
        <v>7.9119642925858791E-5</v>
      </c>
      <c r="F49" s="51"/>
      <c r="G49" t="s">
        <v>78</v>
      </c>
      <c r="H49" s="52">
        <v>1.15905370755261E-3</v>
      </c>
      <c r="I49" s="43"/>
      <c r="J49" s="43"/>
      <c r="K49" s="53"/>
    </row>
    <row r="50" spans="1:11">
      <c r="A50" t="s">
        <v>82</v>
      </c>
      <c r="B50" s="5">
        <v>404</v>
      </c>
      <c r="C50">
        <v>560</v>
      </c>
      <c r="D50" s="49">
        <f t="shared" si="8"/>
        <v>964</v>
      </c>
      <c r="E50" s="50">
        <f t="shared" si="9"/>
        <v>3.4668788991149033E-3</v>
      </c>
      <c r="F50" s="51"/>
      <c r="G50" t="s">
        <v>24</v>
      </c>
      <c r="H50" s="52">
        <v>1.48863496589071E-3</v>
      </c>
      <c r="I50" s="43"/>
      <c r="J50" s="43"/>
      <c r="K50" s="53"/>
    </row>
    <row r="51" spans="1:11">
      <c r="A51" t="s">
        <v>24</v>
      </c>
      <c r="B51" s="5">
        <v>65.099999999999994</v>
      </c>
      <c r="C51">
        <v>140</v>
      </c>
      <c r="D51" s="49">
        <f t="shared" si="8"/>
        <v>205.1</v>
      </c>
      <c r="E51" s="50">
        <f t="shared" si="9"/>
        <v>7.3761085291334713E-4</v>
      </c>
      <c r="F51" s="51"/>
      <c r="G51" t="s">
        <v>83</v>
      </c>
      <c r="H51" s="52">
        <v>1.5525011905925801E-3</v>
      </c>
      <c r="I51" s="43"/>
      <c r="J51" s="43"/>
      <c r="K51" s="53"/>
    </row>
    <row r="52" spans="1:11">
      <c r="A52" t="s">
        <v>84</v>
      </c>
      <c r="B52" s="5">
        <v>129844.4</v>
      </c>
      <c r="C52">
        <v>17155</v>
      </c>
      <c r="D52" s="49">
        <f t="shared" si="8"/>
        <v>146999.4</v>
      </c>
      <c r="E52" s="50">
        <f t="shared" si="9"/>
        <v>0.52866091083252209</v>
      </c>
      <c r="F52" s="51"/>
      <c r="G52" t="s">
        <v>85</v>
      </c>
      <c r="H52" s="52">
        <v>2.93311550482703E-3</v>
      </c>
      <c r="I52" s="43"/>
      <c r="J52" s="43"/>
      <c r="K52" s="53"/>
    </row>
    <row r="53" spans="1:11">
      <c r="A53" t="s">
        <v>85</v>
      </c>
      <c r="B53" s="5" t="s">
        <v>79</v>
      </c>
      <c r="C53">
        <v>372</v>
      </c>
      <c r="D53" s="49">
        <f t="shared" si="8"/>
        <v>372</v>
      </c>
      <c r="E53" s="50">
        <f t="shared" si="9"/>
        <v>1.3378412349281576E-3</v>
      </c>
      <c r="F53" s="51"/>
      <c r="G53" t="s">
        <v>82</v>
      </c>
      <c r="H53" s="52">
        <v>6.5387975487985299E-3</v>
      </c>
      <c r="I53" s="43"/>
      <c r="J53" s="43"/>
      <c r="K53" s="53"/>
    </row>
    <row r="54" spans="1:11">
      <c r="A54" t="s">
        <v>86</v>
      </c>
      <c r="B54" s="5">
        <v>62620.5</v>
      </c>
      <c r="C54">
        <v>5246</v>
      </c>
      <c r="D54" s="49">
        <f t="shared" si="8"/>
        <v>67866.5</v>
      </c>
      <c r="E54" s="50">
        <f t="shared" si="9"/>
        <v>0.24407151121035434</v>
      </c>
      <c r="F54" s="51"/>
      <c r="G54" t="s">
        <v>87</v>
      </c>
      <c r="H54" s="52">
        <v>7.1380362003223303E-3</v>
      </c>
      <c r="I54" s="43"/>
      <c r="J54" s="43"/>
      <c r="K54" s="53"/>
    </row>
    <row r="55" spans="1:11">
      <c r="A55" t="s">
        <v>88</v>
      </c>
      <c r="B55" s="5">
        <v>2807.9</v>
      </c>
      <c r="C55">
        <v>447</v>
      </c>
      <c r="D55" s="49">
        <f t="shared" si="8"/>
        <v>3254.9</v>
      </c>
      <c r="E55" s="50">
        <f t="shared" si="9"/>
        <v>1.1705751170880808E-2</v>
      </c>
      <c r="F55" s="51"/>
      <c r="G55" t="s">
        <v>89</v>
      </c>
      <c r="H55" s="52">
        <v>1.053792707581E-2</v>
      </c>
      <c r="I55" s="43"/>
      <c r="J55" s="43"/>
      <c r="K55" s="53"/>
    </row>
    <row r="56" spans="1:11">
      <c r="A56" t="s">
        <v>90</v>
      </c>
      <c r="B56" s="5">
        <v>3651.2</v>
      </c>
      <c r="C56">
        <v>908</v>
      </c>
      <c r="D56" s="49">
        <f t="shared" si="8"/>
        <v>4559.2</v>
      </c>
      <c r="E56" s="50">
        <f t="shared" si="9"/>
        <v>1.6396467092162519E-2</v>
      </c>
      <c r="F56" s="51"/>
      <c r="G56" t="s">
        <v>91</v>
      </c>
      <c r="H56" s="52">
        <v>1.06877367386909E-2</v>
      </c>
      <c r="I56" s="43"/>
      <c r="J56" s="43"/>
      <c r="K56" s="53"/>
    </row>
    <row r="57" spans="1:11">
      <c r="A57" t="s">
        <v>81</v>
      </c>
      <c r="B57" s="5" t="s">
        <v>79</v>
      </c>
      <c r="C57">
        <v>87</v>
      </c>
      <c r="D57" s="49">
        <f t="shared" si="8"/>
        <v>87</v>
      </c>
      <c r="E57" s="50">
        <f t="shared" si="9"/>
        <v>3.128822242977143E-4</v>
      </c>
      <c r="F57" s="51"/>
      <c r="G57" t="s">
        <v>88</v>
      </c>
      <c r="H57" s="52">
        <v>1.18270786484961E-2</v>
      </c>
      <c r="I57" s="43"/>
      <c r="J57" s="43"/>
      <c r="K57" s="53"/>
    </row>
    <row r="58" spans="1:11">
      <c r="A58" t="s">
        <v>91</v>
      </c>
      <c r="B58" s="5">
        <v>1599.5</v>
      </c>
      <c r="C58">
        <v>609</v>
      </c>
      <c r="D58" s="49">
        <f t="shared" si="8"/>
        <v>2208.5</v>
      </c>
      <c r="E58" s="50">
        <f t="shared" si="9"/>
        <v>7.9425332455345058E-3</v>
      </c>
      <c r="F58" s="51"/>
      <c r="G58" t="s">
        <v>90</v>
      </c>
      <c r="H58" s="52">
        <v>1.33835221986382E-2</v>
      </c>
      <c r="I58" s="43"/>
      <c r="J58" s="43"/>
      <c r="K58" s="53"/>
    </row>
    <row r="59" spans="1:11">
      <c r="A59" t="s">
        <v>87</v>
      </c>
      <c r="B59" s="5">
        <v>1098.4000000000001</v>
      </c>
      <c r="C59">
        <v>511</v>
      </c>
      <c r="D59" s="49">
        <f t="shared" si="8"/>
        <v>1609.4</v>
      </c>
      <c r="E59" s="50">
        <f t="shared" si="9"/>
        <v>5.7879615147671433E-3</v>
      </c>
      <c r="F59" s="51"/>
      <c r="G59" t="s">
        <v>11</v>
      </c>
      <c r="H59" s="52">
        <v>4.5089554639526401E-2</v>
      </c>
      <c r="I59" s="43"/>
      <c r="J59" s="43"/>
      <c r="K59" s="53"/>
    </row>
    <row r="60" spans="1:11">
      <c r="A60" t="s">
        <v>11</v>
      </c>
      <c r="B60" s="5">
        <v>1008.4</v>
      </c>
      <c r="C60">
        <v>5164</v>
      </c>
      <c r="D60" s="49">
        <f t="shared" si="8"/>
        <v>6172.4</v>
      </c>
      <c r="E60" s="50">
        <f t="shared" si="9"/>
        <v>2.2198094727071398E-2</v>
      </c>
      <c r="F60" s="51"/>
      <c r="G60" t="s">
        <v>21</v>
      </c>
      <c r="H60" s="52">
        <v>5.0594665514446399E-2</v>
      </c>
      <c r="I60" s="43"/>
      <c r="J60" s="43"/>
      <c r="K60" s="53"/>
    </row>
    <row r="61" spans="1:11">
      <c r="A61" t="s">
        <v>89</v>
      </c>
      <c r="B61" s="5">
        <v>430.4</v>
      </c>
      <c r="C61">
        <v>1193</v>
      </c>
      <c r="D61" s="49">
        <f t="shared" si="8"/>
        <v>1623.4</v>
      </c>
      <c r="E61" s="50">
        <f t="shared" si="9"/>
        <v>5.8383103784472347E-3</v>
      </c>
      <c r="F61" s="51"/>
      <c r="G61" t="s">
        <v>35</v>
      </c>
      <c r="H61" s="52">
        <v>9.2397080761600803E-2</v>
      </c>
      <c r="I61" s="43"/>
      <c r="J61" s="43"/>
      <c r="K61" s="53"/>
    </row>
    <row r="62" spans="1:11">
      <c r="A62" t="s">
        <v>83</v>
      </c>
      <c r="B62" s="5">
        <v>254</v>
      </c>
      <c r="C62">
        <v>88</v>
      </c>
      <c r="D62" s="49">
        <f t="shared" si="8"/>
        <v>342</v>
      </c>
      <c r="E62" s="50">
        <f t="shared" si="9"/>
        <v>1.2299508127565321E-3</v>
      </c>
      <c r="F62" s="51"/>
      <c r="G62" t="s">
        <v>86</v>
      </c>
      <c r="H62" s="52">
        <v>0.177845358581255</v>
      </c>
      <c r="I62" s="43"/>
      <c r="J62" s="43"/>
      <c r="K62" s="53"/>
    </row>
    <row r="63" spans="1:11">
      <c r="A63" t="s">
        <v>35</v>
      </c>
      <c r="B63" s="5">
        <v>21656.9</v>
      </c>
      <c r="C63">
        <v>2020</v>
      </c>
      <c r="D63" s="49">
        <f t="shared" si="8"/>
        <v>23676.9</v>
      </c>
      <c r="E63" s="50">
        <f t="shared" si="9"/>
        <v>8.5150357890512091E-2</v>
      </c>
      <c r="F63" s="51"/>
      <c r="G63" t="s">
        <v>84</v>
      </c>
      <c r="H63" s="52">
        <v>0.56554961222951505</v>
      </c>
      <c r="I63" s="43"/>
      <c r="J63" s="43"/>
      <c r="K63" s="53"/>
    </row>
    <row r="64" spans="1:11">
      <c r="A64" s="54" t="s">
        <v>70</v>
      </c>
      <c r="B64" s="55">
        <f>SUM(B47:B63)</f>
        <v>241353.89999999997</v>
      </c>
      <c r="C64" s="55">
        <f t="shared" ref="C64:E64" si="10">SUM(C47:C63)</f>
        <v>36706</v>
      </c>
      <c r="D64" s="55">
        <f t="shared" si="10"/>
        <v>278059.89999999997</v>
      </c>
      <c r="E64" s="56">
        <f t="shared" si="10"/>
        <v>1</v>
      </c>
      <c r="F64"/>
      <c r="G64" s="19"/>
      <c r="H64" s="57"/>
      <c r="I64" s="61"/>
      <c r="J64" s="61"/>
      <c r="K64" s="57"/>
    </row>
    <row r="67" spans="1:5">
      <c r="A67" s="19" t="s">
        <v>369</v>
      </c>
    </row>
    <row r="69" spans="1:5">
      <c r="A69" s="47" t="s">
        <v>76</v>
      </c>
      <c r="B69" s="40" t="s">
        <v>0</v>
      </c>
      <c r="C69" s="40" t="s">
        <v>1</v>
      </c>
      <c r="D69" s="34"/>
      <c r="E69" s="34"/>
    </row>
    <row r="70" spans="1:5">
      <c r="A70" t="s">
        <v>78</v>
      </c>
      <c r="B70" s="45">
        <v>1</v>
      </c>
      <c r="C70" s="45">
        <v>0</v>
      </c>
      <c r="D70" s="45"/>
      <c r="E70" s="36"/>
    </row>
    <row r="71" spans="1:5">
      <c r="A71" t="s">
        <v>80</v>
      </c>
      <c r="B71" s="45">
        <v>1</v>
      </c>
      <c r="C71" s="45">
        <v>0</v>
      </c>
      <c r="D71" s="45"/>
      <c r="E71" s="36"/>
    </row>
    <row r="72" spans="1:5">
      <c r="A72" t="s">
        <v>85</v>
      </c>
      <c r="B72" s="45">
        <v>1</v>
      </c>
      <c r="C72" s="45">
        <v>0</v>
      </c>
      <c r="D72" s="45"/>
      <c r="E72" s="36"/>
    </row>
    <row r="73" spans="1:5">
      <c r="A73" t="s">
        <v>81</v>
      </c>
      <c r="B73" s="45">
        <v>1</v>
      </c>
      <c r="C73" s="45">
        <v>0</v>
      </c>
      <c r="D73" s="45"/>
      <c r="E73" s="36"/>
    </row>
    <row r="74" spans="1:5">
      <c r="A74" t="s">
        <v>11</v>
      </c>
      <c r="B74" s="45">
        <v>0.83662756788283299</v>
      </c>
      <c r="C74" s="45">
        <v>0.16337243211716701</v>
      </c>
      <c r="D74" s="45"/>
      <c r="E74" s="36"/>
    </row>
    <row r="75" spans="1:5">
      <c r="A75" t="s">
        <v>89</v>
      </c>
      <c r="B75" s="45">
        <v>0.734877417765184</v>
      </c>
      <c r="C75" s="45">
        <v>0.265122582234816</v>
      </c>
      <c r="D75" s="45"/>
      <c r="E75" s="36"/>
    </row>
    <row r="76" spans="1:5">
      <c r="A76" t="s">
        <v>24</v>
      </c>
      <c r="B76" s="45">
        <v>0.68259385665529004</v>
      </c>
      <c r="C76" s="45">
        <v>0.31740614334471001</v>
      </c>
      <c r="D76" s="45"/>
      <c r="E76" s="36"/>
    </row>
    <row r="77" spans="1:5">
      <c r="A77" t="s">
        <v>82</v>
      </c>
      <c r="B77" s="45">
        <v>0.58091286307053902</v>
      </c>
      <c r="C77" s="45">
        <v>0.41908713692946098</v>
      </c>
      <c r="D77" s="45"/>
      <c r="E77" s="36"/>
    </row>
    <row r="78" spans="1:5">
      <c r="A78" t="s">
        <v>87</v>
      </c>
      <c r="B78" s="45">
        <v>0.31750963091835499</v>
      </c>
      <c r="C78" s="45">
        <v>0.68249036908164495</v>
      </c>
      <c r="D78" s="45"/>
      <c r="E78" s="36"/>
    </row>
    <row r="79" spans="1:5">
      <c r="A79" t="s">
        <v>91</v>
      </c>
      <c r="B79" s="45">
        <v>0.27575277337559401</v>
      </c>
      <c r="C79" s="45">
        <v>0.72424722662440599</v>
      </c>
      <c r="D79" s="45"/>
      <c r="E79" s="36"/>
    </row>
    <row r="80" spans="1:5">
      <c r="A80" t="s">
        <v>83</v>
      </c>
      <c r="B80" s="45">
        <v>0.25730994152046799</v>
      </c>
      <c r="C80" s="45">
        <v>0.74269005847953196</v>
      </c>
      <c r="D80" s="45"/>
      <c r="E80" s="36"/>
    </row>
    <row r="81" spans="1:5">
      <c r="A81" t="s">
        <v>90</v>
      </c>
      <c r="B81" s="45">
        <v>0.199157746973153</v>
      </c>
      <c r="C81" s="45">
        <v>0.80084225302684697</v>
      </c>
      <c r="D81" s="45"/>
      <c r="E81" s="36"/>
    </row>
    <row r="82" spans="1:5">
      <c r="A82" t="s">
        <v>88</v>
      </c>
      <c r="B82" s="45">
        <v>0.13733140803096899</v>
      </c>
      <c r="C82" s="45">
        <v>0.86266859196903101</v>
      </c>
      <c r="D82" s="45"/>
      <c r="E82" s="36"/>
    </row>
    <row r="83" spans="1:5">
      <c r="A83" t="s">
        <v>84</v>
      </c>
      <c r="B83" s="45">
        <v>0.11670115660336</v>
      </c>
      <c r="C83" s="45">
        <v>0.88329884339664</v>
      </c>
      <c r="D83" s="45"/>
      <c r="E83" s="36"/>
    </row>
    <row r="84" spans="1:5">
      <c r="A84" t="s">
        <v>21</v>
      </c>
      <c r="B84" s="45">
        <v>0.113480629742287</v>
      </c>
      <c r="C84" s="45">
        <v>0.88651937025771299</v>
      </c>
      <c r="D84" s="45"/>
      <c r="E84" s="36"/>
    </row>
    <row r="85" spans="1:5">
      <c r="A85" t="s">
        <v>35</v>
      </c>
      <c r="B85" s="45">
        <v>8.5315222854343301E-2</v>
      </c>
      <c r="C85" s="45">
        <v>0.91468477714565699</v>
      </c>
      <c r="D85" s="45"/>
      <c r="E85" s="36"/>
    </row>
    <row r="86" spans="1:5">
      <c r="A86" t="s">
        <v>86</v>
      </c>
      <c r="B86" s="45">
        <v>7.7298814584515194E-2</v>
      </c>
      <c r="C86" s="45">
        <v>0.92270118541548496</v>
      </c>
      <c r="D86" s="45"/>
      <c r="E86" s="36"/>
    </row>
    <row r="91" spans="1:5">
      <c r="A91" s="58" t="s">
        <v>92</v>
      </c>
    </row>
    <row r="93" spans="1:5">
      <c r="A93" s="47" t="s">
        <v>76</v>
      </c>
      <c r="B93" s="40" t="s">
        <v>93</v>
      </c>
      <c r="C93" s="40" t="s">
        <v>94</v>
      </c>
      <c r="D93" s="34"/>
      <c r="E93" s="34"/>
    </row>
    <row r="94" spans="1:5">
      <c r="A94" t="s">
        <v>78</v>
      </c>
      <c r="B94" s="59">
        <f>VLOOKUP(A94,$A$70:$B$86,2,0)*100</f>
        <v>100</v>
      </c>
      <c r="C94" s="43">
        <f>VLOOKUP(A94,$A$47:$C$64,3,0)</f>
        <v>147</v>
      </c>
      <c r="D94" s="43"/>
      <c r="E94" s="53"/>
    </row>
    <row r="95" spans="1:5">
      <c r="A95" t="s">
        <v>21</v>
      </c>
      <c r="B95" s="59">
        <f t="shared" ref="B95:B110" si="11">VLOOKUP(A95,$A$70:$B$86,2,0)*100</f>
        <v>11.3480629742287</v>
      </c>
      <c r="C95" s="43">
        <f t="shared" ref="C95:C110" si="12">VLOOKUP(A95,$A$47:$C$64,3,0)</f>
        <v>2037</v>
      </c>
      <c r="D95" s="43"/>
      <c r="E95" s="53"/>
    </row>
    <row r="96" spans="1:5">
      <c r="A96" t="s">
        <v>80</v>
      </c>
      <c r="B96" s="59">
        <f t="shared" si="11"/>
        <v>100</v>
      </c>
      <c r="C96" s="43">
        <f t="shared" si="12"/>
        <v>22</v>
      </c>
      <c r="D96" s="43"/>
      <c r="E96" s="53"/>
    </row>
    <row r="97" spans="1:11">
      <c r="A97" t="s">
        <v>82</v>
      </c>
      <c r="B97" s="59">
        <f t="shared" si="11"/>
        <v>58.091286307053899</v>
      </c>
      <c r="C97" s="43">
        <f t="shared" si="12"/>
        <v>560</v>
      </c>
      <c r="D97" s="43"/>
      <c r="E97" s="53"/>
    </row>
    <row r="98" spans="1:11">
      <c r="A98" t="s">
        <v>24</v>
      </c>
      <c r="B98" s="59">
        <f t="shared" si="11"/>
        <v>68.25938566552901</v>
      </c>
      <c r="C98" s="43">
        <f t="shared" si="12"/>
        <v>140</v>
      </c>
      <c r="D98" s="43"/>
      <c r="E98" s="53"/>
    </row>
    <row r="99" spans="1:11">
      <c r="A99" t="s">
        <v>84</v>
      </c>
      <c r="B99" s="59">
        <f t="shared" si="11"/>
        <v>11.670115660336</v>
      </c>
      <c r="C99" s="43">
        <f t="shared" si="12"/>
        <v>17155</v>
      </c>
      <c r="D99" s="43"/>
      <c r="E99" s="53"/>
    </row>
    <row r="100" spans="1:11">
      <c r="A100" t="s">
        <v>85</v>
      </c>
      <c r="B100" s="59">
        <f t="shared" si="11"/>
        <v>100</v>
      </c>
      <c r="C100" s="43">
        <f t="shared" si="12"/>
        <v>372</v>
      </c>
      <c r="D100" s="43"/>
      <c r="E100" s="53"/>
    </row>
    <row r="101" spans="1:11">
      <c r="A101" t="s">
        <v>86</v>
      </c>
      <c r="B101" s="59">
        <f t="shared" si="11"/>
        <v>7.7298814584515192</v>
      </c>
      <c r="C101" s="43">
        <f t="shared" si="12"/>
        <v>5246</v>
      </c>
      <c r="D101" s="43"/>
      <c r="E101" s="53"/>
    </row>
    <row r="102" spans="1:11">
      <c r="A102" t="s">
        <v>88</v>
      </c>
      <c r="B102" s="59">
        <f t="shared" si="11"/>
        <v>13.7331408030969</v>
      </c>
      <c r="C102" s="43">
        <f t="shared" si="12"/>
        <v>447</v>
      </c>
      <c r="D102" s="43"/>
      <c r="E102" s="53"/>
    </row>
    <row r="103" spans="1:11">
      <c r="A103" t="s">
        <v>90</v>
      </c>
      <c r="B103" s="59">
        <f t="shared" si="11"/>
        <v>19.9157746973153</v>
      </c>
      <c r="C103" s="43">
        <f t="shared" si="12"/>
        <v>908</v>
      </c>
      <c r="D103" s="43"/>
      <c r="E103" s="53"/>
    </row>
    <row r="104" spans="1:11">
      <c r="A104" t="s">
        <v>81</v>
      </c>
      <c r="B104" s="59">
        <f t="shared" si="11"/>
        <v>100</v>
      </c>
      <c r="C104" s="43">
        <f t="shared" si="12"/>
        <v>87</v>
      </c>
      <c r="D104" s="43"/>
      <c r="E104" s="53"/>
    </row>
    <row r="105" spans="1:11">
      <c r="A105" t="s">
        <v>91</v>
      </c>
      <c r="B105" s="59">
        <f t="shared" si="11"/>
        <v>27.575277337559399</v>
      </c>
      <c r="C105" s="43">
        <f t="shared" si="12"/>
        <v>609</v>
      </c>
      <c r="D105" s="43"/>
      <c r="E105" s="53"/>
    </row>
    <row r="106" spans="1:11">
      <c r="A106" t="s">
        <v>87</v>
      </c>
      <c r="B106" s="59">
        <f t="shared" si="11"/>
        <v>31.750963091835498</v>
      </c>
      <c r="C106" s="43">
        <f t="shared" si="12"/>
        <v>511</v>
      </c>
      <c r="D106" s="43"/>
      <c r="E106" s="53"/>
    </row>
    <row r="107" spans="1:11">
      <c r="A107" t="s">
        <v>11</v>
      </c>
      <c r="B107" s="59">
        <f t="shared" si="11"/>
        <v>83.662756788283303</v>
      </c>
      <c r="C107" s="43">
        <f t="shared" si="12"/>
        <v>5164</v>
      </c>
      <c r="D107" s="43"/>
      <c r="E107" s="53"/>
      <c r="H107" s="32"/>
      <c r="I107" s="62"/>
      <c r="J107" s="62"/>
      <c r="K107" s="62"/>
    </row>
    <row r="108" spans="1:11">
      <c r="A108" t="s">
        <v>89</v>
      </c>
      <c r="B108" s="59">
        <f t="shared" si="11"/>
        <v>73.487741776518405</v>
      </c>
      <c r="C108" s="43">
        <f t="shared" si="12"/>
        <v>1193</v>
      </c>
      <c r="D108" s="43"/>
      <c r="E108" s="53"/>
      <c r="H108"/>
      <c r="I108" s="4"/>
      <c r="J108" s="4"/>
      <c r="K108" s="4"/>
    </row>
    <row r="109" spans="1:11">
      <c r="A109" t="s">
        <v>83</v>
      </c>
      <c r="B109" s="59">
        <f t="shared" si="11"/>
        <v>25.730994152046797</v>
      </c>
      <c r="C109" s="43">
        <f t="shared" si="12"/>
        <v>88</v>
      </c>
      <c r="D109" s="43"/>
      <c r="E109" s="53"/>
      <c r="H109"/>
      <c r="I109" s="4"/>
      <c r="J109" s="4"/>
      <c r="K109" s="4"/>
    </row>
    <row r="110" spans="1:11">
      <c r="A110" t="s">
        <v>35</v>
      </c>
      <c r="B110" s="59">
        <f t="shared" si="11"/>
        <v>8.5315222854343293</v>
      </c>
      <c r="C110" s="43">
        <f t="shared" si="12"/>
        <v>2020</v>
      </c>
      <c r="D110" s="43"/>
      <c r="E110" s="53"/>
      <c r="H110"/>
      <c r="I110" s="4"/>
      <c r="J110" s="4"/>
      <c r="K110" s="4"/>
    </row>
    <row r="111" spans="1:11">
      <c r="H111"/>
      <c r="I111" s="4"/>
      <c r="J111" s="4"/>
      <c r="K111" s="4"/>
    </row>
    <row r="112" spans="1:11">
      <c r="H112" s="32"/>
      <c r="I112" s="33"/>
      <c r="J112" s="33"/>
      <c r="K112" s="33"/>
    </row>
    <row r="114" spans="1:9">
      <c r="A114" s="19" t="s">
        <v>95</v>
      </c>
    </row>
    <row r="115" spans="1:9">
      <c r="A115"/>
      <c r="B115" s="3" t="s">
        <v>0</v>
      </c>
      <c r="C115" s="3" t="s">
        <v>1</v>
      </c>
      <c r="D115" s="3" t="s">
        <v>70</v>
      </c>
      <c r="E115"/>
      <c r="G115"/>
      <c r="H115"/>
      <c r="I115"/>
    </row>
    <row r="116" spans="1:9">
      <c r="A116" t="s">
        <v>96</v>
      </c>
      <c r="B116" s="17">
        <f>VLOOKUP(A116,[1]Formal_IBES2024_Tables!$A$2860:$E$2864,5,0)</f>
        <v>24139</v>
      </c>
      <c r="C116" s="17">
        <f>VLOOKUP(A116,[2]Informal_IBES2024_Tables!$A$2525:$E$2529,5,0)</f>
        <v>239084</v>
      </c>
      <c r="D116" s="17">
        <f>B116+C116</f>
        <v>263223</v>
      </c>
      <c r="E116" s="4"/>
      <c r="G116"/>
      <c r="H116" s="60"/>
      <c r="I116" s="4"/>
    </row>
    <row r="117" spans="1:9">
      <c r="A117" t="s">
        <v>97</v>
      </c>
      <c r="B117" s="17">
        <f>VLOOKUP(A117,[1]Formal_IBES2024_Tables!$A$2860:$E$2864,5,0)</f>
        <v>5429</v>
      </c>
      <c r="C117" s="17">
        <f>VLOOKUP(A117,[2]Informal_IBES2024_Tables!$A$2525:$E$2529,5,0)</f>
        <v>1377</v>
      </c>
      <c r="D117" s="17">
        <f>B117+C117</f>
        <v>6806</v>
      </c>
      <c r="E117" s="4"/>
      <c r="G117"/>
      <c r="H117" s="60"/>
      <c r="I117" s="4"/>
    </row>
    <row r="118" spans="1:9">
      <c r="A118" t="s">
        <v>98</v>
      </c>
      <c r="B118" s="17">
        <f>VLOOKUP(A118,[1]Formal_IBES2024_Tables!$A$2860:$E$2864,5,0)</f>
        <v>3898</v>
      </c>
      <c r="C118" s="17">
        <f>VLOOKUP(A118,[2]Informal_IBES2024_Tables!$A$2525:$E$2529,5,0)</f>
        <v>18</v>
      </c>
      <c r="D118" s="17">
        <f>B118+C118</f>
        <v>3916</v>
      </c>
      <c r="E118" s="4"/>
      <c r="G118"/>
      <c r="H118" s="60"/>
      <c r="I118" s="4"/>
    </row>
    <row r="119" spans="1:9">
      <c r="A119" t="s">
        <v>99</v>
      </c>
      <c r="B119" s="17">
        <f>VLOOKUP(A119,[1]Formal_IBES2024_Tables!$A$2860:$E$2864,5,0)</f>
        <v>3240</v>
      </c>
      <c r="C119" s="17">
        <f>VLOOKUP(A119,[2]Informal_IBES2024_Tables!$A$2525:$E$2529,5,0)</f>
        <v>875</v>
      </c>
      <c r="D119" s="17">
        <f>B119+C119</f>
        <v>4115</v>
      </c>
      <c r="E119" s="4"/>
      <c r="G119"/>
      <c r="H119" s="60"/>
      <c r="I119"/>
    </row>
    <row r="120" spans="1:9">
      <c r="A120" s="20" t="s">
        <v>70</v>
      </c>
      <c r="B120" s="17">
        <f>VLOOKUP(A120,[1]Formal_IBES2024_Tables!$A$2860:$E$2864,5,0)</f>
        <v>36706</v>
      </c>
      <c r="C120" s="17">
        <f>VLOOKUP(A120,[2]Informal_IBES2024_Tables!$A$2525:$E$2529,5,0)</f>
        <v>241354</v>
      </c>
      <c r="D120" s="43">
        <f>SUM(D116:D119)</f>
        <v>278060</v>
      </c>
    </row>
    <row r="123" spans="1:9">
      <c r="A123" s="19" t="s">
        <v>373</v>
      </c>
    </row>
    <row r="124" spans="1:9">
      <c r="A124"/>
      <c r="B124" s="3" t="s">
        <v>0</v>
      </c>
      <c r="C124" s="3" t="s">
        <v>1</v>
      </c>
      <c r="D124" s="3" t="s">
        <v>70</v>
      </c>
    </row>
    <row r="125" spans="1:9">
      <c r="A125" t="s">
        <v>96</v>
      </c>
      <c r="B125" s="63">
        <f>B116/$B$120</f>
        <v>0.65763090502915056</v>
      </c>
      <c r="C125" s="63">
        <f>C116/$C$120</f>
        <v>0.99059472807577253</v>
      </c>
      <c r="D125" s="41">
        <f>D116/$D$120</f>
        <v>0.94664101273106527</v>
      </c>
    </row>
    <row r="126" spans="1:9">
      <c r="A126" t="s">
        <v>97</v>
      </c>
      <c r="B126" s="63">
        <f t="shared" ref="B126:B129" si="13">B117/$B$120</f>
        <v>0.14790497466354274</v>
      </c>
      <c r="C126" s="63">
        <f t="shared" ref="C126:C129" si="14">C117/$C$120</f>
        <v>5.7053125284851295E-3</v>
      </c>
      <c r="D126" s="41">
        <f t="shared" ref="D126:D128" si="15">D117/$D$120</f>
        <v>2.4476731640653098E-2</v>
      </c>
    </row>
    <row r="127" spans="1:9">
      <c r="A127" t="s">
        <v>98</v>
      </c>
      <c r="B127" s="63">
        <f t="shared" si="13"/>
        <v>0.10619517245137035</v>
      </c>
      <c r="C127" s="63">
        <f t="shared" si="14"/>
        <v>7.4579248738367704E-5</v>
      </c>
      <c r="D127" s="41">
        <f t="shared" si="15"/>
        <v>1.4083291375962023E-2</v>
      </c>
    </row>
    <row r="128" spans="1:9">
      <c r="A128" t="s">
        <v>99</v>
      </c>
      <c r="B128" s="63">
        <f t="shared" si="13"/>
        <v>8.8268947855936364E-2</v>
      </c>
      <c r="C128" s="63">
        <f t="shared" si="14"/>
        <v>3.6253801470039859E-3</v>
      </c>
      <c r="D128" s="41">
        <f t="shared" si="15"/>
        <v>1.4798964252319644E-2</v>
      </c>
    </row>
    <row r="129" spans="1:9">
      <c r="B129" s="63">
        <f t="shared" si="13"/>
        <v>1</v>
      </c>
      <c r="C129" s="63">
        <f t="shared" si="14"/>
        <v>1</v>
      </c>
      <c r="D129" s="41">
        <f>D120/$D$120</f>
        <v>1</v>
      </c>
    </row>
    <row r="132" spans="1:9">
      <c r="A132" s="19" t="s">
        <v>100</v>
      </c>
    </row>
    <row r="133" spans="1:9">
      <c r="G133"/>
      <c r="H133"/>
      <c r="I133"/>
    </row>
    <row r="134" spans="1:9">
      <c r="A134"/>
      <c r="B134" s="64" t="s">
        <v>0</v>
      </c>
      <c r="C134" s="65" t="s">
        <v>1</v>
      </c>
      <c r="D134" t="s">
        <v>70</v>
      </c>
      <c r="E134"/>
      <c r="G134"/>
      <c r="H134"/>
      <c r="I134"/>
    </row>
    <row r="135" spans="1:9">
      <c r="A135" t="s">
        <v>101</v>
      </c>
      <c r="B135" s="4">
        <v>19019.5</v>
      </c>
      <c r="C135" s="4">
        <v>6545.4</v>
      </c>
      <c r="D135" s="105">
        <v>25564.9</v>
      </c>
      <c r="E135" s="7"/>
      <c r="G135"/>
      <c r="H135"/>
      <c r="I135" s="4"/>
    </row>
    <row r="136" spans="1:9">
      <c r="A136" t="s">
        <v>102</v>
      </c>
      <c r="B136" s="4">
        <v>50.5</v>
      </c>
      <c r="C136" s="64">
        <v>0</v>
      </c>
      <c r="D136" s="105">
        <v>50.5</v>
      </c>
      <c r="E136" s="7"/>
      <c r="G136"/>
      <c r="H136" s="60"/>
      <c r="I136" s="4"/>
    </row>
    <row r="137" spans="1:9">
      <c r="A137" t="s">
        <v>103</v>
      </c>
      <c r="B137" s="4">
        <v>450.7</v>
      </c>
      <c r="C137" s="64">
        <v>0</v>
      </c>
      <c r="D137" s="105">
        <v>450.7</v>
      </c>
      <c r="E137" s="7"/>
      <c r="G137"/>
      <c r="H137" s="60"/>
      <c r="I137" s="4"/>
    </row>
    <row r="138" spans="1:9">
      <c r="A138" t="s">
        <v>104</v>
      </c>
      <c r="B138" s="4">
        <v>5024.3</v>
      </c>
      <c r="C138" s="4">
        <v>140.19999999999999</v>
      </c>
      <c r="D138" s="105">
        <v>5164.5</v>
      </c>
      <c r="E138" s="7"/>
      <c r="G138"/>
      <c r="H138"/>
      <c r="I138"/>
    </row>
    <row r="139" spans="1:9">
      <c r="A139" t="s">
        <v>105</v>
      </c>
      <c r="B139" s="4">
        <v>13.1</v>
      </c>
      <c r="C139" s="4">
        <v>821.3</v>
      </c>
      <c r="D139" s="105">
        <v>834.4</v>
      </c>
      <c r="E139" s="7"/>
      <c r="G139"/>
      <c r="H139" s="60"/>
      <c r="I139"/>
    </row>
    <row r="140" spans="1:9">
      <c r="A140" t="s">
        <v>106</v>
      </c>
      <c r="B140" s="4">
        <v>2528.5</v>
      </c>
      <c r="C140" s="4">
        <v>501.4</v>
      </c>
      <c r="D140" s="105">
        <v>3029.9</v>
      </c>
      <c r="E140" s="7"/>
      <c r="G140"/>
      <c r="H140" s="60"/>
      <c r="I140"/>
    </row>
    <row r="141" spans="1:9">
      <c r="A141" t="s">
        <v>107</v>
      </c>
      <c r="B141" s="4">
        <v>1498.4</v>
      </c>
      <c r="C141" s="4">
        <v>1190.9000000000001</v>
      </c>
      <c r="D141" s="105">
        <v>2689.3</v>
      </c>
      <c r="E141" s="7"/>
      <c r="G141"/>
      <c r="H141" s="60"/>
      <c r="I141" s="4"/>
    </row>
    <row r="142" spans="1:9">
      <c r="A142" t="s">
        <v>108</v>
      </c>
      <c r="B142" s="4">
        <v>8120.9</v>
      </c>
      <c r="C142" s="4">
        <v>232154.7</v>
      </c>
      <c r="D142" s="105">
        <v>240275.6</v>
      </c>
      <c r="E142" s="7"/>
    </row>
    <row r="143" spans="1:9">
      <c r="A143" s="20" t="s">
        <v>70</v>
      </c>
      <c r="B143" s="66">
        <f>SUM(B135:B142)</f>
        <v>36705.9</v>
      </c>
      <c r="C143" s="66">
        <f>SUM(C135:C142)</f>
        <v>241353.90000000002</v>
      </c>
      <c r="D143" s="105">
        <f t="shared" ref="D143" si="16">SUM(B143:C143)</f>
        <v>278059.80000000005</v>
      </c>
      <c r="E143" s="7"/>
    </row>
    <row r="144" spans="1:9">
      <c r="B144" s="66"/>
      <c r="C144" s="66"/>
      <c r="D144" s="105"/>
      <c r="E144" s="7"/>
    </row>
    <row r="145" spans="1:5">
      <c r="A145" s="19" t="s">
        <v>371</v>
      </c>
    </row>
    <row r="146" spans="1:5">
      <c r="B146" s="21" t="s">
        <v>0</v>
      </c>
      <c r="C146" s="21" t="s">
        <v>1</v>
      </c>
      <c r="D146" s="21" t="s">
        <v>70</v>
      </c>
    </row>
    <row r="147" spans="1:5">
      <c r="A147" s="20" t="s">
        <v>101</v>
      </c>
      <c r="B147" s="41">
        <f t="shared" ref="B147:B155" si="17">B135/$B$143</f>
        <v>0.5181592060132022</v>
      </c>
      <c r="C147" s="41">
        <f t="shared" ref="C147:C155" si="18">C135/$C$143</f>
        <v>2.711951205263308E-2</v>
      </c>
      <c r="D147" s="41">
        <f t="shared" ref="D147:D155" si="19">D135/$D$143</f>
        <v>9.1940294857437127E-2</v>
      </c>
    </row>
    <row r="148" spans="1:5">
      <c r="A148" s="20" t="s">
        <v>102</v>
      </c>
      <c r="B148" s="41">
        <f t="shared" si="17"/>
        <v>1.3758006206086759E-3</v>
      </c>
      <c r="C148" s="41">
        <f t="shared" si="18"/>
        <v>0</v>
      </c>
      <c r="D148" s="41">
        <f t="shared" si="19"/>
        <v>1.8161560930418563E-4</v>
      </c>
    </row>
    <row r="149" spans="1:5">
      <c r="A149" s="20" t="s">
        <v>103</v>
      </c>
      <c r="B149" s="41">
        <f t="shared" si="17"/>
        <v>1.2278679994224362E-2</v>
      </c>
      <c r="C149" s="41">
        <f t="shared" si="18"/>
        <v>0</v>
      </c>
      <c r="D149" s="41">
        <f t="shared" si="19"/>
        <v>1.620874358681118E-3</v>
      </c>
    </row>
    <row r="150" spans="1:5">
      <c r="A150" s="20" t="s">
        <v>104</v>
      </c>
      <c r="B150" s="41">
        <f t="shared" si="17"/>
        <v>0.13687990214107268</v>
      </c>
      <c r="C150" s="41">
        <f t="shared" si="18"/>
        <v>5.8088972251950344E-4</v>
      </c>
      <c r="D150" s="41">
        <f t="shared" si="19"/>
        <v>1.8573342856464687E-2</v>
      </c>
    </row>
    <row r="151" spans="1:5">
      <c r="A151" s="20" t="s">
        <v>105</v>
      </c>
      <c r="B151" s="41">
        <f t="shared" si="17"/>
        <v>3.5689085405888422E-4</v>
      </c>
      <c r="C151" s="41">
        <f t="shared" si="18"/>
        <v>3.4028867981830825E-3</v>
      </c>
      <c r="D151" s="41">
        <f t="shared" si="19"/>
        <v>3.0007933545230193E-3</v>
      </c>
    </row>
    <row r="152" spans="1:5">
      <c r="A152" s="20" t="s">
        <v>106</v>
      </c>
      <c r="B152" s="41">
        <f t="shared" si="17"/>
        <v>6.8885383548693807E-2</v>
      </c>
      <c r="C152" s="41">
        <f t="shared" si="18"/>
        <v>2.0774472672701783E-3</v>
      </c>
      <c r="D152" s="41">
        <f t="shared" si="19"/>
        <v>1.0896576923381227E-2</v>
      </c>
    </row>
    <row r="153" spans="1:5">
      <c r="A153" s="20" t="s">
        <v>107</v>
      </c>
      <c r="B153" s="41">
        <f t="shared" si="17"/>
        <v>4.082177524594139E-2</v>
      </c>
      <c r="C153" s="41">
        <f t="shared" si="18"/>
        <v>4.9342480067651696E-3</v>
      </c>
      <c r="D153" s="41">
        <f t="shared" si="19"/>
        <v>9.6716605564702261E-3</v>
      </c>
    </row>
    <row r="154" spans="1:5">
      <c r="A154" s="20" t="s">
        <v>108</v>
      </c>
      <c r="B154" s="41">
        <f t="shared" si="17"/>
        <v>0.22124236158219793</v>
      </c>
      <c r="C154" s="41">
        <f t="shared" si="18"/>
        <v>0.96188501615262889</v>
      </c>
      <c r="D154" s="41">
        <f t="shared" si="19"/>
        <v>0.86411484148373829</v>
      </c>
    </row>
    <row r="155" spans="1:5">
      <c r="A155" s="20" t="s">
        <v>70</v>
      </c>
      <c r="B155" s="41">
        <f t="shared" si="17"/>
        <v>1</v>
      </c>
      <c r="C155" s="41">
        <f t="shared" si="18"/>
        <v>1</v>
      </c>
      <c r="D155" s="41">
        <f t="shared" si="19"/>
        <v>1</v>
      </c>
    </row>
    <row r="157" spans="1:5">
      <c r="A157" s="19" t="s">
        <v>109</v>
      </c>
    </row>
    <row r="160" spans="1:5">
      <c r="A160"/>
      <c r="B160" s="3" t="s">
        <v>0</v>
      </c>
      <c r="C160" s="21" t="s">
        <v>1</v>
      </c>
      <c r="D160" s="3" t="s">
        <v>70</v>
      </c>
      <c r="E160"/>
    </row>
    <row r="161" spans="1:5">
      <c r="A161" t="s">
        <v>42</v>
      </c>
      <c r="B161" s="4">
        <v>7341.9</v>
      </c>
      <c r="C161" s="4">
        <v>5871.1</v>
      </c>
      <c r="D161" s="67">
        <f>SUM(B161:C161)</f>
        <v>13213</v>
      </c>
      <c r="E161" s="60"/>
    </row>
    <row r="162" spans="1:5">
      <c r="A162" t="s">
        <v>41</v>
      </c>
      <c r="B162" s="4">
        <v>2757</v>
      </c>
      <c r="C162" s="4">
        <v>5311.8</v>
      </c>
      <c r="D162" s="67">
        <f t="shared" ref="D162:D166" si="20">SUM(B162:C162)</f>
        <v>8068.8</v>
      </c>
      <c r="E162" s="60"/>
    </row>
    <row r="163" spans="1:5">
      <c r="A163" t="s">
        <v>40</v>
      </c>
      <c r="B163" s="4">
        <v>5719.2</v>
      </c>
      <c r="C163" s="4">
        <v>9472.2999999999993</v>
      </c>
      <c r="D163" s="67">
        <f t="shared" si="20"/>
        <v>15191.5</v>
      </c>
      <c r="E163" s="60"/>
    </row>
    <row r="164" spans="1:5">
      <c r="A164" t="s">
        <v>39</v>
      </c>
      <c r="B164" s="4">
        <v>8402.4</v>
      </c>
      <c r="C164" s="4">
        <v>22752.7</v>
      </c>
      <c r="D164" s="67">
        <f t="shared" si="20"/>
        <v>31155.1</v>
      </c>
      <c r="E164" s="60"/>
    </row>
    <row r="165" spans="1:5">
      <c r="A165" t="s">
        <v>38</v>
      </c>
      <c r="B165" s="4">
        <v>9709.7000000000007</v>
      </c>
      <c r="C165" s="4">
        <v>70519.7</v>
      </c>
      <c r="D165" s="67">
        <f t="shared" si="20"/>
        <v>80229.399999999994</v>
      </c>
      <c r="E165" s="60"/>
    </row>
    <row r="166" spans="1:5">
      <c r="A166" t="s">
        <v>368</v>
      </c>
      <c r="B166" s="4">
        <v>2775.7</v>
      </c>
      <c r="C166" s="4">
        <v>127426.3</v>
      </c>
      <c r="D166" s="67">
        <f t="shared" si="20"/>
        <v>130202</v>
      </c>
      <c r="E166" s="60"/>
    </row>
    <row r="167" spans="1:5">
      <c r="A167" s="20" t="s">
        <v>70</v>
      </c>
      <c r="B167" s="68">
        <f>SUM(B161:B166)</f>
        <v>36705.899999999994</v>
      </c>
      <c r="C167" s="68">
        <f t="shared" ref="C167:D167" si="21">SUM(C161:C166)</f>
        <v>241353.90000000002</v>
      </c>
      <c r="D167" s="68">
        <f t="shared" si="21"/>
        <v>278059.8</v>
      </c>
    </row>
    <row r="168" spans="1:5">
      <c r="B168" s="68"/>
      <c r="C168" s="68"/>
      <c r="D168" s="68"/>
    </row>
    <row r="169" spans="1:5">
      <c r="A169" s="19" t="s">
        <v>372</v>
      </c>
    </row>
    <row r="170" spans="1:5">
      <c r="A170"/>
      <c r="B170" s="3" t="s">
        <v>0</v>
      </c>
      <c r="C170" s="21" t="s">
        <v>1</v>
      </c>
      <c r="D170" s="21" t="s">
        <v>70</v>
      </c>
    </row>
    <row r="171" spans="1:5">
      <c r="A171" t="s">
        <v>42</v>
      </c>
      <c r="B171" s="63">
        <f>B161/SUM($B161:$C161)</f>
        <v>0.55565730719745698</v>
      </c>
      <c r="C171" s="63">
        <f t="shared" ref="C171:D177" si="22">C161/SUM($B161:$C161)</f>
        <v>0.44434269280254296</v>
      </c>
      <c r="D171" s="69">
        <f t="shared" si="22"/>
        <v>1</v>
      </c>
    </row>
    <row r="172" spans="1:5">
      <c r="A172" t="s">
        <v>41</v>
      </c>
      <c r="B172" s="63">
        <f t="shared" ref="B172" si="23">B162/SUM($B162:$C162)</f>
        <v>0.34168649613325403</v>
      </c>
      <c r="C172" s="63">
        <f t="shared" si="22"/>
        <v>0.65831350386674603</v>
      </c>
      <c r="D172" s="69">
        <f t="shared" si="22"/>
        <v>1</v>
      </c>
    </row>
    <row r="173" spans="1:5">
      <c r="A173" t="s">
        <v>40</v>
      </c>
      <c r="B173" s="63">
        <f t="shared" ref="B173" si="24">B163/SUM($B163:$C163)</f>
        <v>0.37647368594279695</v>
      </c>
      <c r="C173" s="63">
        <f t="shared" si="22"/>
        <v>0.62352631405720305</v>
      </c>
      <c r="D173" s="69">
        <f t="shared" si="22"/>
        <v>1</v>
      </c>
    </row>
    <row r="174" spans="1:5">
      <c r="A174" t="s">
        <v>39</v>
      </c>
      <c r="B174" s="63">
        <f t="shared" ref="B174" si="25">B164/SUM($B164:$C164)</f>
        <v>0.2696958122426184</v>
      </c>
      <c r="C174" s="63">
        <f t="shared" si="22"/>
        <v>0.73030418775738171</v>
      </c>
      <c r="D174" s="69">
        <f t="shared" si="22"/>
        <v>1</v>
      </c>
    </row>
    <row r="175" spans="1:5">
      <c r="A175" t="s">
        <v>38</v>
      </c>
      <c r="B175" s="63">
        <f t="shared" ref="B175" si="26">B165/SUM($B165:$C165)</f>
        <v>0.12102421306902458</v>
      </c>
      <c r="C175" s="63">
        <f t="shared" si="22"/>
        <v>0.87897578693097544</v>
      </c>
      <c r="D175" s="69">
        <f t="shared" si="22"/>
        <v>1</v>
      </c>
    </row>
    <row r="176" spans="1:5">
      <c r="A176" t="s">
        <v>368</v>
      </c>
      <c r="B176" s="63">
        <f t="shared" ref="B176" si="27">B166/SUM($B166:$C166)</f>
        <v>2.1318412927604797E-2</v>
      </c>
      <c r="C176" s="63">
        <f t="shared" si="22"/>
        <v>0.97868158707239528</v>
      </c>
      <c r="D176" s="69">
        <f t="shared" si="22"/>
        <v>1</v>
      </c>
    </row>
    <row r="177" spans="1:5">
      <c r="B177" s="63"/>
      <c r="C177" s="63">
        <f t="shared" si="22"/>
        <v>0.86799278428597004</v>
      </c>
      <c r="D177" s="69">
        <f t="shared" si="22"/>
        <v>0.99999999999999978</v>
      </c>
    </row>
    <row r="179" spans="1:5">
      <c r="A179"/>
      <c r="B179" s="3" t="s">
        <v>0</v>
      </c>
      <c r="C179" s="21" t="s">
        <v>1</v>
      </c>
      <c r="D179" s="21" t="s">
        <v>70</v>
      </c>
    </row>
    <row r="180" spans="1:5">
      <c r="A180" t="s">
        <v>42</v>
      </c>
      <c r="B180" s="63">
        <f>B161/SUM(B$161:B$166)</f>
        <v>0.20001961537518495</v>
      </c>
      <c r="C180" s="63">
        <f t="shared" ref="C180" si="28">C161/SUM(C$161:C$166)</f>
        <v>2.4325689371499693E-2</v>
      </c>
      <c r="D180" s="63">
        <f>D161/SUM(D$161:D$166)</f>
        <v>4.751855536111297E-2</v>
      </c>
      <c r="E180" s="41"/>
    </row>
    <row r="181" spans="1:5">
      <c r="A181" t="s">
        <v>41</v>
      </c>
      <c r="B181" s="63">
        <f t="shared" ref="B181:D181" si="29">B162/SUM(B$161:B$166)</f>
        <v>7.5110540812240001E-2</v>
      </c>
      <c r="C181" s="63">
        <f t="shared" si="29"/>
        <v>2.2008345421391573E-2</v>
      </c>
      <c r="D181" s="63">
        <f t="shared" si="29"/>
        <v>2.9018218383239865E-2</v>
      </c>
      <c r="E181" s="41"/>
    </row>
    <row r="182" spans="1:5">
      <c r="A182" t="s">
        <v>40</v>
      </c>
      <c r="B182" s="63">
        <f t="shared" ref="B182:D182" si="30">B163/SUM(B$161:B$166)</f>
        <v>0.15581146355218101</v>
      </c>
      <c r="C182" s="63">
        <f t="shared" si="30"/>
        <v>3.9246517251223197E-2</v>
      </c>
      <c r="D182" s="63">
        <f t="shared" si="30"/>
        <v>5.4633931262268044E-2</v>
      </c>
      <c r="E182" s="41"/>
    </row>
    <row r="183" spans="1:5">
      <c r="A183" t="s">
        <v>39</v>
      </c>
      <c r="B183" s="63">
        <f t="shared" ref="B183:D183" si="31">B164/SUM(B$161:B$166)</f>
        <v>0.22891142840796713</v>
      </c>
      <c r="C183" s="63">
        <f t="shared" si="31"/>
        <v>9.4271109768684067E-2</v>
      </c>
      <c r="D183" s="63">
        <f t="shared" si="31"/>
        <v>0.11204460335510563</v>
      </c>
      <c r="E183" s="41"/>
    </row>
    <row r="184" spans="1:5">
      <c r="A184" t="s">
        <v>38</v>
      </c>
      <c r="B184" s="63">
        <f t="shared" ref="B184:D184" si="32">B165/SUM(B$161:B$166)</f>
        <v>0.26452695615691219</v>
      </c>
      <c r="C184" s="63">
        <f t="shared" si="32"/>
        <v>0.29218380146332829</v>
      </c>
      <c r="D184" s="63">
        <f t="shared" si="32"/>
        <v>0.2885328983189947</v>
      </c>
      <c r="E184" s="41"/>
    </row>
    <row r="185" spans="1:5">
      <c r="A185" t="s">
        <v>368</v>
      </c>
      <c r="B185" s="63">
        <f t="shared" ref="B185:D186" si="33">B166/SUM(B$161:B$166)</f>
        <v>7.5619995695514891E-2</v>
      </c>
      <c r="C185" s="63">
        <f t="shared" si="33"/>
        <v>0.52796453672387311</v>
      </c>
      <c r="D185" s="63">
        <f>D166/SUM(D$161:D$166)</f>
        <v>0.4682517933192788</v>
      </c>
      <c r="E185" s="41"/>
    </row>
    <row r="186" spans="1:5">
      <c r="A186" s="20" t="s">
        <v>70</v>
      </c>
      <c r="B186" s="63">
        <f t="shared" si="33"/>
        <v>1</v>
      </c>
      <c r="C186" s="63">
        <f t="shared" si="33"/>
        <v>1</v>
      </c>
      <c r="D186" s="63">
        <f t="shared" si="33"/>
        <v>1</v>
      </c>
      <c r="E186" s="41"/>
    </row>
  </sheetData>
  <sortState xmlns:xlrd2="http://schemas.microsoft.com/office/spreadsheetml/2017/richdata2" ref="A116:D119">
    <sortCondition descending="1" ref="B116:B119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877"/>
  <sheetViews>
    <sheetView zoomScale="104" zoomScaleNormal="104" workbookViewId="0">
      <selection activeCell="A447" sqref="A447"/>
    </sheetView>
  </sheetViews>
  <sheetFormatPr defaultColWidth="9" defaultRowHeight="14.75"/>
  <cols>
    <col min="1" max="1" width="41.1796875" customWidth="1"/>
    <col min="2" max="2" width="25" style="3" customWidth="1"/>
    <col min="3" max="3" width="20.7265625" style="3" customWidth="1"/>
    <col min="4" max="4" width="12.1796875" style="3" customWidth="1"/>
    <col min="5" max="5" width="10.54296875" style="3" customWidth="1"/>
    <col min="6" max="6" width="12.1796875" style="3" customWidth="1"/>
    <col min="8" max="8" width="11.54296875" customWidth="1"/>
  </cols>
  <sheetData>
    <row r="2" spans="1:2">
      <c r="A2" s="2" t="s">
        <v>110</v>
      </c>
    </row>
    <row r="5" spans="1:2">
      <c r="A5" s="163" t="s">
        <v>336</v>
      </c>
      <c r="B5" s="164" t="s">
        <v>111</v>
      </c>
    </row>
    <row r="6" spans="1:2">
      <c r="A6" s="161" t="s">
        <v>112</v>
      </c>
      <c r="B6" s="252">
        <v>4.72</v>
      </c>
    </row>
    <row r="7" spans="1:2">
      <c r="A7" s="161" t="s">
        <v>113</v>
      </c>
      <c r="B7" s="252">
        <v>5.95</v>
      </c>
    </row>
    <row r="8" spans="1:2">
      <c r="A8" s="161" t="s">
        <v>114</v>
      </c>
      <c r="B8" s="252">
        <v>9.57</v>
      </c>
    </row>
    <row r="9" spans="1:2">
      <c r="A9" s="161" t="s">
        <v>115</v>
      </c>
      <c r="B9" s="252">
        <v>11.65</v>
      </c>
    </row>
    <row r="10" spans="1:2">
      <c r="A10" s="161" t="s">
        <v>116</v>
      </c>
      <c r="B10" s="252">
        <v>12.14</v>
      </c>
    </row>
    <row r="11" spans="1:2">
      <c r="A11" s="161" t="s">
        <v>117</v>
      </c>
      <c r="B11" s="252">
        <v>12.7</v>
      </c>
    </row>
    <row r="12" spans="1:2">
      <c r="A12" s="161" t="s">
        <v>118</v>
      </c>
      <c r="B12" s="252">
        <v>13.68</v>
      </c>
    </row>
    <row r="13" spans="1:2">
      <c r="A13" s="161" t="s">
        <v>119</v>
      </c>
      <c r="B13" s="252">
        <v>15.07</v>
      </c>
    </row>
    <row r="14" spans="1:2">
      <c r="A14" s="161" t="s">
        <v>120</v>
      </c>
      <c r="B14" s="252">
        <v>15.09</v>
      </c>
    </row>
    <row r="15" spans="1:2">
      <c r="A15" s="161" t="s">
        <v>121</v>
      </c>
      <c r="B15" s="252">
        <v>18.02</v>
      </c>
    </row>
    <row r="16" spans="1:2">
      <c r="A16" s="161" t="s">
        <v>122</v>
      </c>
      <c r="B16" s="252">
        <v>18.420000000000002</v>
      </c>
    </row>
    <row r="17" spans="1:8">
      <c r="A17" s="161" t="s">
        <v>123</v>
      </c>
      <c r="B17" s="252">
        <v>20.46</v>
      </c>
    </row>
    <row r="18" spans="1:8">
      <c r="A18" s="161" t="s">
        <v>124</v>
      </c>
      <c r="B18" s="252">
        <v>23.49</v>
      </c>
    </row>
    <row r="19" spans="1:8">
      <c r="H19" s="8"/>
    </row>
    <row r="20" spans="1:8">
      <c r="H20" s="8"/>
    </row>
    <row r="21" spans="1:8">
      <c r="A21" s="163" t="s">
        <v>336</v>
      </c>
      <c r="B21" s="164" t="s">
        <v>125</v>
      </c>
      <c r="D21"/>
      <c r="H21" s="8"/>
    </row>
    <row r="22" spans="1:8">
      <c r="A22" s="161" t="s">
        <v>112</v>
      </c>
      <c r="B22" s="252">
        <v>4.4000000000000004</v>
      </c>
      <c r="D22"/>
      <c r="E22" s="92"/>
      <c r="H22" s="8"/>
    </row>
    <row r="23" spans="1:8">
      <c r="A23" s="161" t="s">
        <v>113</v>
      </c>
      <c r="B23" s="252">
        <v>9.01</v>
      </c>
      <c r="D23" s="93"/>
      <c r="E23" s="92"/>
      <c r="H23" s="8"/>
    </row>
    <row r="24" spans="1:8">
      <c r="A24" s="161" t="s">
        <v>116</v>
      </c>
      <c r="B24" s="252">
        <v>16.2</v>
      </c>
      <c r="D24" s="93"/>
      <c r="E24" s="92"/>
      <c r="H24" s="8"/>
    </row>
    <row r="25" spans="1:8">
      <c r="A25" s="161" t="s">
        <v>121</v>
      </c>
      <c r="B25" s="252">
        <v>18.34</v>
      </c>
      <c r="D25" s="93"/>
      <c r="E25" s="92"/>
      <c r="H25" s="8"/>
    </row>
    <row r="26" spans="1:8">
      <c r="A26" s="161" t="s">
        <v>119</v>
      </c>
      <c r="B26" s="252">
        <v>18.760000000000002</v>
      </c>
      <c r="D26" s="93"/>
      <c r="E26" s="92"/>
      <c r="H26" s="8"/>
    </row>
    <row r="27" spans="1:8">
      <c r="A27" s="161" t="s">
        <v>114</v>
      </c>
      <c r="B27" s="252">
        <v>18.86</v>
      </c>
      <c r="D27" s="93"/>
      <c r="E27" s="92"/>
      <c r="H27" s="8"/>
    </row>
    <row r="28" spans="1:8">
      <c r="A28" s="161" t="s">
        <v>122</v>
      </c>
      <c r="B28" s="252">
        <v>19.829999999999998</v>
      </c>
      <c r="D28"/>
      <c r="E28" s="92"/>
      <c r="H28" s="8"/>
    </row>
    <row r="29" spans="1:8">
      <c r="A29" s="161" t="s">
        <v>124</v>
      </c>
      <c r="B29" s="252">
        <v>21.48</v>
      </c>
      <c r="D29" s="93"/>
      <c r="E29" s="92"/>
      <c r="H29" s="8"/>
    </row>
    <row r="30" spans="1:8">
      <c r="A30" s="161" t="s">
        <v>115</v>
      </c>
      <c r="B30" s="252">
        <v>21.96</v>
      </c>
      <c r="D30" s="93"/>
      <c r="E30" s="92"/>
      <c r="H30" s="8"/>
    </row>
    <row r="31" spans="1:8">
      <c r="A31" s="161" t="s">
        <v>120</v>
      </c>
      <c r="B31" s="252">
        <v>23.43</v>
      </c>
      <c r="D31" s="93"/>
      <c r="E31" s="92"/>
      <c r="H31" s="8"/>
    </row>
    <row r="32" spans="1:8">
      <c r="A32" s="161" t="s">
        <v>117</v>
      </c>
      <c r="B32" s="252">
        <v>27.25</v>
      </c>
      <c r="D32" s="93"/>
      <c r="E32" s="92"/>
    </row>
    <row r="33" spans="1:5">
      <c r="A33" s="161" t="s">
        <v>118</v>
      </c>
      <c r="B33" s="252">
        <v>27.44</v>
      </c>
      <c r="D33" s="93"/>
      <c r="E33" s="92"/>
    </row>
    <row r="34" spans="1:5">
      <c r="A34" s="161" t="s">
        <v>123</v>
      </c>
      <c r="B34" s="252">
        <v>29.42</v>
      </c>
      <c r="D34" s="93"/>
      <c r="E34" s="92"/>
    </row>
    <row r="39" spans="1:5">
      <c r="A39" s="2" t="s">
        <v>126</v>
      </c>
    </row>
    <row r="42" spans="1:5">
      <c r="A42" s="163" t="s">
        <v>64</v>
      </c>
      <c r="B42" s="309"/>
      <c r="C42" s="176" t="s">
        <v>127</v>
      </c>
    </row>
    <row r="43" spans="1:5">
      <c r="A43" s="262" t="s">
        <v>0</v>
      </c>
      <c r="B43" s="309" t="s">
        <v>128</v>
      </c>
      <c r="C43" s="252">
        <v>38.5</v>
      </c>
    </row>
    <row r="44" spans="1:5">
      <c r="A44" s="263"/>
      <c r="B44" s="309" t="s">
        <v>21</v>
      </c>
      <c r="C44" s="252">
        <v>58.1</v>
      </c>
    </row>
    <row r="45" spans="1:5">
      <c r="A45" s="265" t="s">
        <v>1</v>
      </c>
      <c r="B45" s="309" t="s">
        <v>21</v>
      </c>
      <c r="C45" s="252">
        <v>0.9</v>
      </c>
    </row>
    <row r="47" spans="1:5">
      <c r="C47"/>
    </row>
    <row r="48" spans="1:5">
      <c r="C48"/>
    </row>
    <row r="50" spans="1:3">
      <c r="A50" s="2" t="s">
        <v>129</v>
      </c>
    </row>
    <row r="52" spans="1:3">
      <c r="A52" s="163" t="s">
        <v>64</v>
      </c>
      <c r="B52" s="260"/>
      <c r="C52" s="164" t="s">
        <v>127</v>
      </c>
    </row>
    <row r="53" spans="1:3">
      <c r="A53" s="262" t="s">
        <v>0</v>
      </c>
      <c r="B53" s="260" t="s">
        <v>16</v>
      </c>
      <c r="C53" s="252">
        <v>0.9</v>
      </c>
    </row>
    <row r="54" spans="1:3">
      <c r="A54" s="263"/>
      <c r="B54" s="260" t="s">
        <v>17</v>
      </c>
      <c r="C54" s="252">
        <v>4.1100000000000003</v>
      </c>
    </row>
    <row r="55" spans="1:3">
      <c r="A55" s="263"/>
      <c r="B55" s="260" t="s">
        <v>74</v>
      </c>
      <c r="C55" s="252">
        <v>13.81</v>
      </c>
    </row>
    <row r="56" spans="1:3">
      <c r="A56" s="265" t="s">
        <v>1</v>
      </c>
      <c r="B56" s="260" t="s">
        <v>15</v>
      </c>
      <c r="C56" s="252">
        <v>0.1</v>
      </c>
    </row>
    <row r="64" spans="1:3">
      <c r="A64" s="2" t="s">
        <v>130</v>
      </c>
    </row>
    <row r="66" spans="1:5">
      <c r="A66" s="11"/>
    </row>
    <row r="67" spans="1:5">
      <c r="A67" s="163" t="s">
        <v>64</v>
      </c>
      <c r="B67" s="251"/>
      <c r="C67" s="164" t="s">
        <v>128</v>
      </c>
      <c r="D67" s="164" t="s">
        <v>21</v>
      </c>
      <c r="E67" s="164" t="s">
        <v>131</v>
      </c>
    </row>
    <row r="68" spans="1:5">
      <c r="A68" s="2" t="s">
        <v>1</v>
      </c>
      <c r="B68" s="254" t="s">
        <v>132</v>
      </c>
      <c r="C68" s="255"/>
      <c r="D68" s="255">
        <f>VLOOKUP(B68,[2]Informal_IBES2024_Tables!$A$2209:$B$2218,2,0)</f>
        <v>100</v>
      </c>
      <c r="E68" s="255"/>
    </row>
    <row r="69" spans="1:5">
      <c r="B69" s="254" t="s">
        <v>133</v>
      </c>
      <c r="C69" s="255"/>
      <c r="D69" s="255">
        <v>65.8</v>
      </c>
      <c r="E69" s="255"/>
    </row>
    <row r="70" spans="1:5">
      <c r="B70" s="254" t="s">
        <v>134</v>
      </c>
      <c r="C70" s="255"/>
      <c r="D70" s="255">
        <f>VLOOKUP(B70,[2]Informal_IBES2024_Tables!$A$2209:$B$2218,2,0)</f>
        <v>88.92</v>
      </c>
      <c r="E70" s="255"/>
    </row>
    <row r="71" spans="1:5">
      <c r="B71" s="254" t="s">
        <v>135</v>
      </c>
      <c r="C71" s="255"/>
      <c r="D71" s="255">
        <f>VLOOKUP(B71,[2]Informal_IBES2024_Tables!$A$2209:$B$2218,2,0)</f>
        <v>58.91</v>
      </c>
      <c r="E71" s="255"/>
    </row>
    <row r="72" spans="1:5">
      <c r="B72" s="254" t="s">
        <v>136</v>
      </c>
      <c r="C72" s="255"/>
      <c r="D72" s="255">
        <f>VLOOKUP(B72,[2]Informal_IBES2024_Tables!$A$2209:$B$2218,2,0)</f>
        <v>82.45</v>
      </c>
      <c r="E72" s="255"/>
    </row>
    <row r="73" spans="1:5">
      <c r="B73" s="254" t="s">
        <v>137</v>
      </c>
      <c r="C73" s="255"/>
      <c r="D73" s="255">
        <f>VLOOKUP(B73,[2]Informal_IBES2024_Tables!$A$2209:$B$2218,2,0)</f>
        <v>74.92</v>
      </c>
      <c r="E73" s="255"/>
    </row>
    <row r="74" spans="1:5">
      <c r="B74" s="254" t="s">
        <v>138</v>
      </c>
      <c r="C74" s="255"/>
      <c r="D74" s="255">
        <f>VLOOKUP(B74,[2]Informal_IBES2024_Tables!$A$2209:$B$2218,2,0)</f>
        <v>75.930000000000007</v>
      </c>
      <c r="E74" s="255"/>
    </row>
    <row r="75" spans="1:5">
      <c r="B75" s="254" t="s">
        <v>139</v>
      </c>
      <c r="C75" s="255"/>
      <c r="D75" s="255">
        <f>VLOOKUP(B75,[2]Informal_IBES2024_Tables!$A$2209:$B$2218,2,0)</f>
        <v>83.67</v>
      </c>
      <c r="E75" s="255"/>
    </row>
    <row r="76" spans="1:5">
      <c r="A76" s="259"/>
      <c r="B76" s="254" t="s">
        <v>140</v>
      </c>
      <c r="C76" s="255"/>
      <c r="D76" s="255">
        <f>VLOOKUP(B76,[2]Informal_IBES2024_Tables!$A$2209:$B$2218,2,0)</f>
        <v>90.14</v>
      </c>
      <c r="E76" s="255"/>
    </row>
    <row r="77" spans="1:5">
      <c r="A77" s="2" t="s">
        <v>0</v>
      </c>
      <c r="B77" s="254" t="s">
        <v>132</v>
      </c>
      <c r="C77" s="255"/>
      <c r="D77" s="255">
        <v>84.21</v>
      </c>
      <c r="E77" s="256">
        <v>10.85</v>
      </c>
    </row>
    <row r="78" spans="1:5">
      <c r="B78" s="254" t="s">
        <v>133</v>
      </c>
      <c r="C78" s="255"/>
      <c r="D78" s="255">
        <v>45.2</v>
      </c>
      <c r="E78" s="256">
        <v>2.5</v>
      </c>
    </row>
    <row r="79" spans="1:5">
      <c r="B79" s="254" t="s">
        <v>134</v>
      </c>
      <c r="C79" s="255"/>
      <c r="D79" s="255">
        <v>59.7</v>
      </c>
      <c r="E79" s="256"/>
    </row>
    <row r="80" spans="1:5">
      <c r="B80" s="254" t="s">
        <v>135</v>
      </c>
      <c r="C80" s="255"/>
      <c r="D80" s="255">
        <v>100</v>
      </c>
      <c r="E80" s="256"/>
    </row>
    <row r="81" spans="1:7">
      <c r="B81" s="254" t="s">
        <v>136</v>
      </c>
      <c r="C81" s="255"/>
      <c r="D81" s="255">
        <v>62.98</v>
      </c>
      <c r="E81" s="256">
        <v>1.43</v>
      </c>
    </row>
    <row r="82" spans="1:7">
      <c r="B82" s="254" t="s">
        <v>137</v>
      </c>
      <c r="C82" s="255"/>
      <c r="D82" s="255">
        <v>100</v>
      </c>
      <c r="E82" s="256"/>
    </row>
    <row r="83" spans="1:7">
      <c r="B83" s="254" t="s">
        <v>138</v>
      </c>
      <c r="C83" s="255"/>
      <c r="D83" s="255">
        <v>100</v>
      </c>
      <c r="E83" s="256"/>
    </row>
    <row r="84" spans="1:7">
      <c r="B84" s="254" t="s">
        <v>139</v>
      </c>
      <c r="C84" s="255"/>
      <c r="D84" s="255">
        <v>52.63</v>
      </c>
      <c r="E84" s="256"/>
    </row>
    <row r="85" spans="1:7">
      <c r="A85" s="259"/>
      <c r="B85" s="254" t="s">
        <v>140</v>
      </c>
      <c r="C85" s="255"/>
      <c r="D85" s="255">
        <v>75.290000000000006</v>
      </c>
      <c r="E85" s="256">
        <v>0.91</v>
      </c>
    </row>
    <row r="88" spans="1:7">
      <c r="A88" s="2" t="s">
        <v>141</v>
      </c>
    </row>
    <row r="90" spans="1:7">
      <c r="A90" s="163" t="s">
        <v>64</v>
      </c>
      <c r="B90" s="251"/>
      <c r="C90" s="164" t="s">
        <v>15</v>
      </c>
      <c r="D90" s="164" t="s">
        <v>16</v>
      </c>
      <c r="E90" s="164" t="s">
        <v>17</v>
      </c>
      <c r="F90" s="164" t="s">
        <v>74</v>
      </c>
    </row>
    <row r="91" spans="1:7">
      <c r="A91" s="2" t="s">
        <v>1</v>
      </c>
      <c r="B91" s="161" t="s">
        <v>140</v>
      </c>
      <c r="C91" s="257">
        <v>86.34</v>
      </c>
      <c r="D91" s="257">
        <v>13.66</v>
      </c>
      <c r="E91" s="258"/>
      <c r="F91" s="258"/>
      <c r="G91" s="17"/>
    </row>
    <row r="92" spans="1:7">
      <c r="B92" s="161" t="s">
        <v>142</v>
      </c>
      <c r="C92" s="257">
        <v>89.54</v>
      </c>
      <c r="D92" s="257">
        <v>10.46</v>
      </c>
      <c r="E92" s="258"/>
      <c r="F92" s="258"/>
      <c r="G92" s="17"/>
    </row>
    <row r="93" spans="1:7">
      <c r="B93" s="161" t="s">
        <v>143</v>
      </c>
      <c r="C93" s="257">
        <v>86.19</v>
      </c>
      <c r="D93" s="257">
        <v>13.81</v>
      </c>
      <c r="E93" s="258"/>
      <c r="F93" s="258"/>
      <c r="G93" s="17"/>
    </row>
    <row r="94" spans="1:7">
      <c r="B94" s="161" t="s">
        <v>144</v>
      </c>
      <c r="C94" s="257">
        <v>83.94</v>
      </c>
      <c r="D94" s="257">
        <v>16.059999999999999</v>
      </c>
      <c r="E94" s="258"/>
      <c r="F94" s="258"/>
      <c r="G94" s="17"/>
    </row>
    <row r="95" spans="1:7">
      <c r="B95" s="161" t="s">
        <v>136</v>
      </c>
      <c r="C95" s="257">
        <v>79.39</v>
      </c>
      <c r="D95" s="257">
        <v>20.61</v>
      </c>
      <c r="E95" s="258"/>
      <c r="F95" s="258"/>
      <c r="G95" s="17"/>
    </row>
    <row r="96" spans="1:7">
      <c r="B96" s="161" t="s">
        <v>135</v>
      </c>
      <c r="C96" s="257">
        <v>76.44</v>
      </c>
      <c r="D96" s="257">
        <v>23.56</v>
      </c>
      <c r="E96" s="258"/>
      <c r="F96" s="258"/>
      <c r="G96" s="17"/>
    </row>
    <row r="97" spans="1:7">
      <c r="B97" s="161" t="s">
        <v>134</v>
      </c>
      <c r="C97" s="257">
        <v>80.94</v>
      </c>
      <c r="D97" s="257">
        <v>19.059999999999999</v>
      </c>
      <c r="E97" s="258"/>
      <c r="F97" s="258"/>
      <c r="G97" s="17"/>
    </row>
    <row r="98" spans="1:7">
      <c r="B98" s="161" t="s">
        <v>133</v>
      </c>
      <c r="C98" s="257">
        <v>85.39</v>
      </c>
      <c r="D98" s="257">
        <v>14.61</v>
      </c>
      <c r="E98" s="258"/>
      <c r="F98" s="258"/>
      <c r="G98" s="17"/>
    </row>
    <row r="99" spans="1:7">
      <c r="A99" s="259"/>
      <c r="B99" s="161" t="s">
        <v>132</v>
      </c>
      <c r="C99" s="257">
        <v>100</v>
      </c>
      <c r="D99" s="257"/>
      <c r="E99" s="258"/>
      <c r="F99" s="258"/>
      <c r="G99" s="17"/>
    </row>
    <row r="100" spans="1:7">
      <c r="A100" s="2" t="s">
        <v>0</v>
      </c>
      <c r="B100" s="161" t="s">
        <v>140</v>
      </c>
      <c r="C100" s="258">
        <v>2.35</v>
      </c>
      <c r="D100" s="258">
        <v>47.29</v>
      </c>
      <c r="E100" s="258">
        <v>26</v>
      </c>
      <c r="F100" s="258">
        <v>24.36</v>
      </c>
      <c r="G100" s="17"/>
    </row>
    <row r="101" spans="1:7">
      <c r="B101" s="161" t="s">
        <v>142</v>
      </c>
      <c r="C101" s="258"/>
      <c r="D101" s="258">
        <v>47.29</v>
      </c>
      <c r="E101" s="258">
        <v>26</v>
      </c>
      <c r="F101" s="258">
        <v>24.36</v>
      </c>
      <c r="G101" s="17"/>
    </row>
    <row r="102" spans="1:7">
      <c r="B102" s="161" t="s">
        <v>143</v>
      </c>
      <c r="C102" s="258"/>
      <c r="D102" s="258">
        <v>64.91</v>
      </c>
      <c r="E102" s="258">
        <v>29.24</v>
      </c>
      <c r="F102" s="258">
        <v>5.85</v>
      </c>
      <c r="G102" s="17"/>
    </row>
    <row r="103" spans="1:7">
      <c r="B103" s="161" t="s">
        <v>144</v>
      </c>
      <c r="C103" s="258"/>
      <c r="D103" s="258">
        <v>50</v>
      </c>
      <c r="E103" s="258">
        <v>16.670000000000002</v>
      </c>
      <c r="F103" s="258">
        <v>33.33</v>
      </c>
      <c r="G103" s="17"/>
    </row>
    <row r="104" spans="1:7">
      <c r="B104" s="161" t="s">
        <v>136</v>
      </c>
      <c r="C104" s="258"/>
      <c r="D104" s="258">
        <v>50</v>
      </c>
      <c r="E104" s="258">
        <v>50</v>
      </c>
      <c r="F104" s="258"/>
      <c r="G104" s="17"/>
    </row>
    <row r="105" spans="1:7">
      <c r="B105" s="161" t="s">
        <v>135</v>
      </c>
      <c r="C105" s="258"/>
      <c r="D105" s="258">
        <v>22.23</v>
      </c>
      <c r="E105" s="258">
        <v>61.52</v>
      </c>
      <c r="F105" s="258">
        <v>16.25</v>
      </c>
      <c r="G105" s="17"/>
    </row>
    <row r="106" spans="1:7">
      <c r="B106" s="161" t="s">
        <v>134</v>
      </c>
      <c r="C106" s="258"/>
      <c r="D106" s="258">
        <v>60</v>
      </c>
      <c r="E106" s="258">
        <v>40</v>
      </c>
      <c r="F106" s="258"/>
      <c r="G106" s="17"/>
    </row>
    <row r="107" spans="1:7">
      <c r="B107" s="161" t="s">
        <v>133</v>
      </c>
      <c r="C107" s="258"/>
      <c r="D107" s="258">
        <v>70.150000000000006</v>
      </c>
      <c r="E107" s="258">
        <v>19.899999999999999</v>
      </c>
      <c r="F107" s="258">
        <v>9.9499999999999993</v>
      </c>
      <c r="G107" s="17"/>
    </row>
    <row r="108" spans="1:7">
      <c r="A108" s="259"/>
      <c r="B108" s="254" t="s">
        <v>132</v>
      </c>
      <c r="C108" s="258"/>
      <c r="D108" s="258">
        <v>71.680000000000007</v>
      </c>
      <c r="E108" s="258">
        <v>15.41</v>
      </c>
      <c r="F108" s="258">
        <v>12.91</v>
      </c>
      <c r="G108" s="17"/>
    </row>
    <row r="112" spans="1:7">
      <c r="A112" s="2" t="s">
        <v>145</v>
      </c>
    </row>
    <row r="115" spans="1:8">
      <c r="A115" s="261"/>
      <c r="B115" s="260"/>
      <c r="C115" s="164" t="s">
        <v>146</v>
      </c>
      <c r="D115" s="164" t="s">
        <v>0</v>
      </c>
    </row>
    <row r="116" spans="1:8">
      <c r="A116" s="262" t="s">
        <v>379</v>
      </c>
      <c r="B116" s="309" t="s">
        <v>128</v>
      </c>
      <c r="C116" s="252"/>
      <c r="D116" s="252">
        <v>38.5</v>
      </c>
      <c r="G116" s="8"/>
      <c r="H116" s="8"/>
    </row>
    <row r="117" spans="1:8">
      <c r="A117" s="263"/>
      <c r="B117" s="309" t="s">
        <v>21</v>
      </c>
      <c r="C117" s="252">
        <v>45</v>
      </c>
      <c r="D117" s="252">
        <v>62.6</v>
      </c>
    </row>
    <row r="118" spans="1:8">
      <c r="A118" s="263"/>
      <c r="B118" s="309" t="s">
        <v>131</v>
      </c>
      <c r="C118" s="252"/>
      <c r="D118" s="252">
        <v>40</v>
      </c>
    </row>
    <row r="119" spans="1:8">
      <c r="A119" s="268" t="s">
        <v>14</v>
      </c>
      <c r="B119" s="309" t="s">
        <v>15</v>
      </c>
      <c r="C119" s="252">
        <v>3.2</v>
      </c>
      <c r="D119" s="252">
        <v>0.3</v>
      </c>
    </row>
    <row r="120" spans="1:8">
      <c r="A120" s="263"/>
      <c r="B120" s="309" t="s">
        <v>16</v>
      </c>
      <c r="C120" s="252">
        <v>6.5</v>
      </c>
      <c r="D120" s="252">
        <v>2.8</v>
      </c>
    </row>
    <row r="121" spans="1:8">
      <c r="A121" s="263"/>
      <c r="B121" s="309" t="s">
        <v>17</v>
      </c>
      <c r="C121" s="252"/>
      <c r="D121" s="252">
        <v>5.5</v>
      </c>
    </row>
    <row r="122" spans="1:8">
      <c r="A122" s="259"/>
      <c r="B122" s="309" t="s">
        <v>74</v>
      </c>
      <c r="C122" s="252"/>
      <c r="D122" s="252">
        <v>12.6</v>
      </c>
    </row>
    <row r="126" spans="1:8">
      <c r="A126" s="2" t="s">
        <v>147</v>
      </c>
    </row>
    <row r="128" spans="1:8">
      <c r="C128" s="3" t="s">
        <v>79</v>
      </c>
    </row>
    <row r="129" spans="1:7">
      <c r="D129" s="253" t="s">
        <v>148</v>
      </c>
      <c r="E129" s="253" t="s">
        <v>149</v>
      </c>
      <c r="F129" s="253" t="s">
        <v>150</v>
      </c>
      <c r="G129" s="2" t="s">
        <v>151</v>
      </c>
    </row>
    <row r="130" spans="1:7">
      <c r="A130" s="269" t="s">
        <v>0</v>
      </c>
      <c r="B130" s="273" t="s">
        <v>64</v>
      </c>
      <c r="C130" s="260" t="s">
        <v>78</v>
      </c>
      <c r="D130" s="252"/>
      <c r="E130" s="252"/>
      <c r="F130" s="161">
        <v>40</v>
      </c>
      <c r="G130" s="161">
        <v>60</v>
      </c>
    </row>
    <row r="131" spans="1:7">
      <c r="B131" s="272"/>
      <c r="C131" s="260" t="s">
        <v>21</v>
      </c>
      <c r="D131" s="161">
        <v>5.4</v>
      </c>
      <c r="E131" s="161">
        <v>12.5</v>
      </c>
      <c r="F131" s="161">
        <v>17</v>
      </c>
      <c r="G131" s="161">
        <v>65.2</v>
      </c>
    </row>
    <row r="132" spans="1:7">
      <c r="B132" s="272"/>
      <c r="C132" s="260" t="s">
        <v>131</v>
      </c>
      <c r="D132" s="252"/>
      <c r="E132" s="252">
        <v>50</v>
      </c>
      <c r="F132" s="252"/>
      <c r="G132" s="174">
        <v>50</v>
      </c>
    </row>
    <row r="133" spans="1:7">
      <c r="B133" s="273"/>
      <c r="C133" s="260" t="s">
        <v>15</v>
      </c>
      <c r="D133" s="252"/>
      <c r="E133" s="252">
        <v>100</v>
      </c>
      <c r="F133" s="252"/>
      <c r="G133" s="174"/>
    </row>
    <row r="134" spans="1:7">
      <c r="B134" s="274" t="s">
        <v>14</v>
      </c>
      <c r="C134" s="260" t="s">
        <v>16</v>
      </c>
      <c r="D134" s="252">
        <v>6.79</v>
      </c>
      <c r="E134" s="252">
        <v>15.85</v>
      </c>
      <c r="F134" s="252">
        <v>11.32</v>
      </c>
      <c r="G134" s="174">
        <v>66.03</v>
      </c>
    </row>
    <row r="135" spans="1:7">
      <c r="B135" s="272"/>
      <c r="C135" s="260" t="s">
        <v>17</v>
      </c>
      <c r="D135" s="252">
        <v>6.56</v>
      </c>
      <c r="E135" s="252">
        <v>11.05</v>
      </c>
      <c r="F135" s="252">
        <v>13.13</v>
      </c>
      <c r="G135" s="174">
        <v>69.25</v>
      </c>
    </row>
    <row r="136" spans="1:7">
      <c r="B136" s="271"/>
      <c r="C136" s="260" t="s">
        <v>74</v>
      </c>
      <c r="D136" s="252"/>
      <c r="E136" s="252">
        <v>5.51</v>
      </c>
      <c r="F136" s="252">
        <v>16.420000000000002</v>
      </c>
      <c r="G136" s="174">
        <v>78.08</v>
      </c>
    </row>
    <row r="137" spans="1:7">
      <c r="A137" s="268" t="s">
        <v>1</v>
      </c>
      <c r="B137" s="251" t="s">
        <v>64</v>
      </c>
      <c r="C137" s="251" t="s">
        <v>21</v>
      </c>
      <c r="D137" s="252">
        <v>2</v>
      </c>
      <c r="E137" s="252">
        <v>18.399999999999999</v>
      </c>
      <c r="F137" s="252">
        <v>24.5</v>
      </c>
      <c r="G137" s="174">
        <v>55.1</v>
      </c>
    </row>
    <row r="138" spans="1:7">
      <c r="B138" s="273" t="s">
        <v>14</v>
      </c>
      <c r="C138" s="260" t="s">
        <v>15</v>
      </c>
      <c r="D138" s="252">
        <v>2.14</v>
      </c>
      <c r="E138" s="252">
        <v>19.510000000000002</v>
      </c>
      <c r="F138" s="252">
        <v>21.54</v>
      </c>
      <c r="G138" s="174">
        <v>56.8</v>
      </c>
    </row>
    <row r="139" spans="1:7">
      <c r="A139" s="263"/>
      <c r="B139" s="270"/>
      <c r="C139" s="251" t="s">
        <v>16</v>
      </c>
      <c r="D139" s="252"/>
      <c r="E139" s="252"/>
      <c r="F139" s="252">
        <v>37.5</v>
      </c>
      <c r="G139" s="174">
        <v>62.5</v>
      </c>
    </row>
    <row r="140" spans="1:7">
      <c r="A140" s="259"/>
      <c r="B140" s="260"/>
      <c r="C140" s="251"/>
      <c r="D140" s="252">
        <f>AVERAGE(D134:D136)</f>
        <v>6.6749999999999998</v>
      </c>
      <c r="E140" s="252">
        <f t="shared" ref="E140" si="0">AVERAGE(E134:E136)</f>
        <v>10.803333333333333</v>
      </c>
      <c r="F140" s="252">
        <f>AVERAGE(F134:F136)</f>
        <v>13.623333333333335</v>
      </c>
      <c r="G140" s="252">
        <f>AVERAGE(G134:G136)</f>
        <v>71.12</v>
      </c>
    </row>
    <row r="144" spans="1:7">
      <c r="A144" s="2" t="s">
        <v>152</v>
      </c>
    </row>
    <row r="147" spans="1:7">
      <c r="D147" s="164" t="s">
        <v>153</v>
      </c>
      <c r="E147" s="164" t="s">
        <v>154</v>
      </c>
      <c r="F147" s="164" t="s">
        <v>155</v>
      </c>
      <c r="G147" s="164" t="s">
        <v>156</v>
      </c>
    </row>
    <row r="148" spans="1:7">
      <c r="A148" s="10" t="s">
        <v>0</v>
      </c>
      <c r="B148" s="273" t="s">
        <v>64</v>
      </c>
      <c r="C148" s="260" t="s">
        <v>78</v>
      </c>
      <c r="D148" s="252"/>
      <c r="E148" s="161"/>
      <c r="F148" s="161">
        <v>40</v>
      </c>
      <c r="G148" s="161">
        <v>60</v>
      </c>
    </row>
    <row r="149" spans="1:7">
      <c r="B149" s="271"/>
      <c r="C149" s="260" t="s">
        <v>21</v>
      </c>
      <c r="D149" s="161">
        <v>4.5</v>
      </c>
      <c r="E149" s="161">
        <v>14.3</v>
      </c>
      <c r="F149" s="161">
        <v>23.2</v>
      </c>
      <c r="G149" s="161">
        <v>58</v>
      </c>
    </row>
    <row r="150" spans="1:7">
      <c r="B150" s="272"/>
      <c r="C150" s="260" t="s">
        <v>15</v>
      </c>
      <c r="D150" s="252">
        <v>0</v>
      </c>
      <c r="E150" s="252">
        <v>0</v>
      </c>
      <c r="F150" s="252">
        <v>100</v>
      </c>
      <c r="G150" s="252">
        <v>0</v>
      </c>
    </row>
    <row r="151" spans="1:7">
      <c r="B151" s="274" t="s">
        <v>14</v>
      </c>
      <c r="C151" s="260" t="s">
        <v>16</v>
      </c>
      <c r="D151" s="252">
        <v>4.53</v>
      </c>
      <c r="E151" s="252">
        <v>9.06</v>
      </c>
      <c r="F151" s="252">
        <v>18.12</v>
      </c>
      <c r="G151" s="252">
        <v>68.290000000000006</v>
      </c>
    </row>
    <row r="152" spans="1:7">
      <c r="B152" s="272"/>
      <c r="C152" s="260" t="s">
        <v>17</v>
      </c>
      <c r="D152" s="252">
        <v>4.38</v>
      </c>
      <c r="E152" s="252">
        <v>24.18</v>
      </c>
      <c r="F152" s="252">
        <v>21.99</v>
      </c>
      <c r="G152" s="252">
        <v>49.45</v>
      </c>
    </row>
    <row r="153" spans="1:7">
      <c r="A153" s="11"/>
      <c r="B153" s="271"/>
      <c r="C153" s="260" t="s">
        <v>74</v>
      </c>
      <c r="D153" s="252">
        <v>1.64</v>
      </c>
      <c r="E153" s="252">
        <v>4.93</v>
      </c>
      <c r="F153" s="252">
        <v>28.58</v>
      </c>
      <c r="G153" s="252">
        <v>64.84</v>
      </c>
    </row>
    <row r="154" spans="1:7">
      <c r="A154" t="s">
        <v>1</v>
      </c>
      <c r="B154" s="251" t="s">
        <v>64</v>
      </c>
      <c r="C154" s="260" t="s">
        <v>21</v>
      </c>
      <c r="D154" s="252">
        <v>16.3</v>
      </c>
      <c r="E154" s="161">
        <v>40.799999999999997</v>
      </c>
      <c r="F154" s="161">
        <v>42.9</v>
      </c>
      <c r="G154" s="161"/>
    </row>
    <row r="155" spans="1:7">
      <c r="B155" s="272" t="s">
        <v>14</v>
      </c>
      <c r="C155" s="260" t="s">
        <v>15</v>
      </c>
      <c r="D155" s="252">
        <v>15.24</v>
      </c>
      <c r="E155" s="252">
        <v>34.380000000000003</v>
      </c>
      <c r="F155" s="252">
        <v>50.39</v>
      </c>
      <c r="G155" s="252"/>
    </row>
    <row r="156" spans="1:7">
      <c r="A156" s="11"/>
      <c r="B156" s="271"/>
      <c r="C156" s="260" t="s">
        <v>16</v>
      </c>
      <c r="D156" s="252">
        <v>12.5</v>
      </c>
      <c r="E156" s="252">
        <v>62.5</v>
      </c>
      <c r="F156" s="252">
        <v>25</v>
      </c>
      <c r="G156" s="252"/>
    </row>
    <row r="160" spans="1:7">
      <c r="A160" s="2" t="s">
        <v>157</v>
      </c>
    </row>
    <row r="162" spans="1:6">
      <c r="B162" s="164" t="s">
        <v>0</v>
      </c>
      <c r="C162" s="164" t="s">
        <v>1</v>
      </c>
    </row>
    <row r="163" spans="1:6">
      <c r="A163" s="161" t="s">
        <v>158</v>
      </c>
      <c r="B163" s="252">
        <v>99</v>
      </c>
      <c r="C163" s="275">
        <v>61</v>
      </c>
    </row>
    <row r="164" spans="1:6">
      <c r="A164" s="161" t="s">
        <v>159</v>
      </c>
      <c r="B164" s="252">
        <v>14</v>
      </c>
      <c r="C164" s="275">
        <v>4</v>
      </c>
    </row>
    <row r="165" spans="1:6">
      <c r="A165" s="161" t="s">
        <v>160</v>
      </c>
      <c r="B165" s="252">
        <v>50</v>
      </c>
      <c r="C165" s="275">
        <v>1</v>
      </c>
    </row>
    <row r="166" spans="1:6">
      <c r="A166" s="161" t="s">
        <v>161</v>
      </c>
      <c r="B166" s="252">
        <v>12</v>
      </c>
      <c r="C166" s="275">
        <v>0</v>
      </c>
    </row>
    <row r="167" spans="1:6">
      <c r="A167" s="161" t="s">
        <v>162</v>
      </c>
      <c r="B167" s="252">
        <v>78</v>
      </c>
      <c r="C167" s="275">
        <v>6</v>
      </c>
    </row>
    <row r="171" spans="1:6">
      <c r="A171" s="2" t="s">
        <v>163</v>
      </c>
    </row>
    <row r="173" spans="1:6">
      <c r="C173" s="251" t="s">
        <v>15</v>
      </c>
      <c r="D173" s="251" t="s">
        <v>16</v>
      </c>
      <c r="E173" s="251" t="s">
        <v>17</v>
      </c>
      <c r="F173" s="251" t="s">
        <v>74</v>
      </c>
    </row>
    <row r="174" spans="1:6">
      <c r="A174" s="261" t="s">
        <v>0</v>
      </c>
      <c r="B174" s="251" t="s">
        <v>158</v>
      </c>
      <c r="C174" s="252">
        <v>11.17</v>
      </c>
      <c r="D174" s="252">
        <v>48.23</v>
      </c>
      <c r="E174" s="252">
        <v>25.7</v>
      </c>
      <c r="F174" s="252">
        <v>14.9</v>
      </c>
    </row>
    <row r="175" spans="1:6">
      <c r="B175" s="251" t="s">
        <v>159</v>
      </c>
      <c r="C175" s="252">
        <v>7.15</v>
      </c>
      <c r="D175" s="252">
        <v>46.99</v>
      </c>
      <c r="E175" s="252">
        <v>22.15</v>
      </c>
      <c r="F175" s="252">
        <v>23.71</v>
      </c>
    </row>
    <row r="176" spans="1:6">
      <c r="B176" s="251" t="s">
        <v>160</v>
      </c>
      <c r="C176" s="252">
        <v>5.43</v>
      </c>
      <c r="D176" s="252">
        <v>44.36</v>
      </c>
      <c r="E176" s="252">
        <v>26.4</v>
      </c>
      <c r="F176" s="252">
        <v>23.81</v>
      </c>
    </row>
    <row r="177" spans="1:9">
      <c r="B177" s="251" t="s">
        <v>161</v>
      </c>
      <c r="C177" s="252">
        <v>3.17</v>
      </c>
      <c r="D177" s="252">
        <v>36.409999999999997</v>
      </c>
      <c r="E177" s="252">
        <v>36.31</v>
      </c>
      <c r="F177" s="252">
        <v>24.1</v>
      </c>
    </row>
    <row r="178" spans="1:9">
      <c r="A178" s="259"/>
      <c r="B178" s="251" t="s">
        <v>162</v>
      </c>
      <c r="C178" s="252">
        <v>5.38</v>
      </c>
      <c r="D178" s="252">
        <v>48.51</v>
      </c>
      <c r="E178" s="252">
        <v>27.26</v>
      </c>
      <c r="F178" s="252">
        <v>18.850000000000001</v>
      </c>
    </row>
    <row r="179" spans="1:9">
      <c r="A179" t="s">
        <v>1</v>
      </c>
      <c r="B179" s="251" t="s">
        <v>158</v>
      </c>
      <c r="C179" s="252">
        <v>90.72</v>
      </c>
      <c r="D179" s="252">
        <v>9.2799999999999994</v>
      </c>
      <c r="E179" s="252"/>
      <c r="F179" s="252"/>
    </row>
    <row r="180" spans="1:9">
      <c r="B180" s="251" t="s">
        <v>159</v>
      </c>
      <c r="C180" s="252">
        <v>85.43</v>
      </c>
      <c r="D180" s="252">
        <v>14.57</v>
      </c>
      <c r="E180" s="252"/>
      <c r="F180" s="252"/>
    </row>
    <row r="181" spans="1:9">
      <c r="B181" s="251" t="s">
        <v>160</v>
      </c>
      <c r="C181" s="252">
        <v>92.71</v>
      </c>
      <c r="D181" s="252">
        <v>7.29</v>
      </c>
      <c r="E181" s="252"/>
      <c r="F181" s="252"/>
    </row>
    <row r="182" spans="1:9">
      <c r="B182" s="251" t="s">
        <v>161</v>
      </c>
      <c r="C182" s="252">
        <v>100</v>
      </c>
      <c r="D182" s="252">
        <v>0</v>
      </c>
      <c r="E182" s="252"/>
      <c r="F182" s="252"/>
    </row>
    <row r="183" spans="1:9">
      <c r="B183" s="251" t="s">
        <v>162</v>
      </c>
      <c r="C183" s="252">
        <v>89.74</v>
      </c>
      <c r="D183" s="252">
        <v>10.26</v>
      </c>
      <c r="E183" s="252"/>
      <c r="F183" s="252"/>
    </row>
    <row r="184" spans="1:9">
      <c r="A184" s="259"/>
      <c r="B184" s="251"/>
      <c r="C184" s="252">
        <f>AVERAGE(C179:C183)</f>
        <v>91.72</v>
      </c>
      <c r="D184" s="252">
        <f>AVERAGE(D179:D183)</f>
        <v>8.2799999999999994</v>
      </c>
      <c r="E184" s="251"/>
      <c r="F184" s="251"/>
    </row>
    <row r="188" spans="1:9">
      <c r="A188" s="2" t="s">
        <v>164</v>
      </c>
    </row>
    <row r="191" spans="1:9">
      <c r="C191" s="164" t="s">
        <v>165</v>
      </c>
      <c r="D191" s="164" t="s">
        <v>166</v>
      </c>
      <c r="E191" s="164" t="s">
        <v>167</v>
      </c>
      <c r="F191" s="164" t="s">
        <v>168</v>
      </c>
      <c r="G191" s="164" t="s">
        <v>104</v>
      </c>
      <c r="H191" s="164" t="s">
        <v>169</v>
      </c>
      <c r="I191" s="164" t="s">
        <v>170</v>
      </c>
    </row>
    <row r="192" spans="1:9">
      <c r="A192" s="277" t="s">
        <v>0</v>
      </c>
      <c r="B192" s="260" t="s">
        <v>128</v>
      </c>
      <c r="C192" s="252">
        <v>23.64</v>
      </c>
      <c r="D192" s="252">
        <v>12.73</v>
      </c>
      <c r="E192" s="252">
        <v>16.36</v>
      </c>
      <c r="F192" s="252">
        <v>10.91</v>
      </c>
      <c r="G192" s="252">
        <v>12.73</v>
      </c>
      <c r="H192" s="252">
        <v>10.91</v>
      </c>
      <c r="I192" s="252">
        <v>12.73</v>
      </c>
    </row>
    <row r="193" spans="1:9">
      <c r="A193" s="276"/>
      <c r="B193" s="260" t="s">
        <v>21</v>
      </c>
      <c r="C193" s="252">
        <v>19.29</v>
      </c>
      <c r="D193" s="252">
        <v>12.71</v>
      </c>
      <c r="E193" s="252">
        <v>16.72</v>
      </c>
      <c r="F193" s="252">
        <v>13.15</v>
      </c>
      <c r="G193" s="252">
        <v>12.93</v>
      </c>
      <c r="H193" s="252">
        <v>12.6</v>
      </c>
      <c r="I193" s="252">
        <v>12.6</v>
      </c>
    </row>
    <row r="194" spans="1:9">
      <c r="A194" s="276"/>
      <c r="B194" s="260" t="s">
        <v>131</v>
      </c>
      <c r="C194" s="252">
        <v>14.21</v>
      </c>
      <c r="D194" s="252">
        <v>14.21</v>
      </c>
      <c r="E194" s="252">
        <v>14.32</v>
      </c>
      <c r="F194" s="252">
        <v>14.32</v>
      </c>
      <c r="G194" s="252">
        <v>14.43</v>
      </c>
      <c r="H194" s="252">
        <v>14.32</v>
      </c>
      <c r="I194" s="252">
        <v>14.21</v>
      </c>
    </row>
    <row r="195" spans="1:9">
      <c r="A195" s="267"/>
      <c r="B195" s="260" t="s">
        <v>171</v>
      </c>
      <c r="C195" s="252">
        <v>18.739999999999998</v>
      </c>
      <c r="D195" s="252">
        <v>12.84</v>
      </c>
      <c r="E195" s="252">
        <v>15.85</v>
      </c>
      <c r="F195" s="252">
        <v>12.81</v>
      </c>
      <c r="G195" s="252">
        <v>13.72</v>
      </c>
      <c r="H195" s="252">
        <v>13.17</v>
      </c>
      <c r="I195" s="252">
        <v>12.87</v>
      </c>
    </row>
    <row r="196" spans="1:9">
      <c r="A196" s="2" t="s">
        <v>1</v>
      </c>
      <c r="B196" s="251" t="s">
        <v>21</v>
      </c>
      <c r="C196" s="252">
        <v>17.2</v>
      </c>
      <c r="D196" s="252">
        <v>13.85</v>
      </c>
      <c r="E196" s="252">
        <v>14.81</v>
      </c>
      <c r="F196" s="252">
        <v>13.54</v>
      </c>
      <c r="G196" s="252">
        <v>13.54</v>
      </c>
      <c r="H196" s="252">
        <v>13.54</v>
      </c>
      <c r="I196" s="252">
        <v>13.54</v>
      </c>
    </row>
    <row r="197" spans="1:9">
      <c r="B197" s="251" t="s">
        <v>131</v>
      </c>
      <c r="C197" s="252">
        <v>17.78</v>
      </c>
      <c r="D197" s="252">
        <v>13.33</v>
      </c>
      <c r="E197" s="252">
        <v>13.33</v>
      </c>
      <c r="F197" s="252">
        <v>13.33</v>
      </c>
      <c r="G197" s="252">
        <v>15.56</v>
      </c>
      <c r="H197" s="252">
        <v>13.33</v>
      </c>
      <c r="I197" s="252">
        <v>13.33</v>
      </c>
    </row>
    <row r="198" spans="1:9">
      <c r="A198" s="259"/>
      <c r="B198" s="251" t="s">
        <v>171</v>
      </c>
      <c r="C198" s="252">
        <v>18.14</v>
      </c>
      <c r="D198" s="252">
        <v>13.42</v>
      </c>
      <c r="E198" s="252">
        <v>14.57</v>
      </c>
      <c r="F198" s="252">
        <v>13.41</v>
      </c>
      <c r="G198" s="252">
        <v>13.38</v>
      </c>
      <c r="H198" s="252">
        <v>13.38</v>
      </c>
      <c r="I198" s="252">
        <v>13.7</v>
      </c>
    </row>
    <row r="204" spans="1:9">
      <c r="A204" s="2" t="s">
        <v>172</v>
      </c>
      <c r="B204" s="253"/>
      <c r="C204" s="253"/>
    </row>
    <row r="206" spans="1:9">
      <c r="C206" s="164" t="s">
        <v>165</v>
      </c>
      <c r="D206" s="164" t="s">
        <v>166</v>
      </c>
      <c r="E206" s="164" t="s">
        <v>167</v>
      </c>
      <c r="F206" s="164" t="s">
        <v>168</v>
      </c>
      <c r="G206" s="164" t="s">
        <v>104</v>
      </c>
      <c r="H206" s="164" t="s">
        <v>169</v>
      </c>
      <c r="I206" s="164" t="s">
        <v>170</v>
      </c>
    </row>
    <row r="207" spans="1:9">
      <c r="A207" s="277" t="s">
        <v>0</v>
      </c>
      <c r="B207" s="251" t="s">
        <v>15</v>
      </c>
      <c r="C207" s="252">
        <v>18.87</v>
      </c>
      <c r="D207" s="252">
        <v>13.17</v>
      </c>
      <c r="E207" s="252">
        <v>15.72</v>
      </c>
      <c r="F207" s="252">
        <v>13.05</v>
      </c>
      <c r="G207" s="252">
        <v>13.05</v>
      </c>
      <c r="H207" s="252">
        <v>13.29</v>
      </c>
      <c r="I207" s="252">
        <v>12.84</v>
      </c>
    </row>
    <row r="208" spans="1:9">
      <c r="A208" s="276"/>
      <c r="B208" s="251" t="s">
        <v>16</v>
      </c>
      <c r="C208" s="252">
        <v>18.98</v>
      </c>
      <c r="D208" s="252">
        <v>12.82</v>
      </c>
      <c r="E208" s="252">
        <v>15.93</v>
      </c>
      <c r="F208" s="252">
        <v>12.73</v>
      </c>
      <c r="G208" s="252">
        <v>13.65</v>
      </c>
      <c r="H208" s="252">
        <v>13.04</v>
      </c>
      <c r="I208" s="252">
        <v>12.85</v>
      </c>
    </row>
    <row r="209" spans="1:9">
      <c r="A209" s="276"/>
      <c r="B209" s="251" t="s">
        <v>17</v>
      </c>
      <c r="C209" s="252">
        <v>17.940000000000001</v>
      </c>
      <c r="D209" s="252">
        <v>12.86</v>
      </c>
      <c r="E209" s="252">
        <v>15.35</v>
      </c>
      <c r="F209" s="252">
        <v>12.95</v>
      </c>
      <c r="G209" s="252">
        <v>14.47</v>
      </c>
      <c r="H209" s="252">
        <v>13.35</v>
      </c>
      <c r="I209" s="252">
        <v>13.09</v>
      </c>
    </row>
    <row r="210" spans="1:9">
      <c r="A210" s="267"/>
      <c r="B210" s="251" t="s">
        <v>74</v>
      </c>
      <c r="C210" s="252">
        <v>18.940000000000001</v>
      </c>
      <c r="D210" s="252">
        <v>12.78</v>
      </c>
      <c r="E210" s="252">
        <v>16.71</v>
      </c>
      <c r="F210" s="252">
        <v>12.9</v>
      </c>
      <c r="G210" s="252">
        <v>12.91</v>
      </c>
      <c r="H210" s="252">
        <v>13.09</v>
      </c>
      <c r="I210" s="252">
        <v>12.67</v>
      </c>
    </row>
    <row r="211" spans="1:9">
      <c r="A211" s="2" t="s">
        <v>1</v>
      </c>
      <c r="B211" s="251" t="s">
        <v>15</v>
      </c>
      <c r="C211" s="252">
        <v>17.96</v>
      </c>
      <c r="D211" s="252">
        <v>13.49</v>
      </c>
      <c r="E211" s="252">
        <v>14.55</v>
      </c>
      <c r="F211" s="252">
        <v>13.46</v>
      </c>
      <c r="G211" s="252">
        <v>13.44</v>
      </c>
      <c r="H211" s="252">
        <v>13.44</v>
      </c>
      <c r="I211" s="252">
        <v>13.67</v>
      </c>
    </row>
    <row r="212" spans="1:9">
      <c r="B212" s="251" t="s">
        <v>16</v>
      </c>
      <c r="C212" s="252">
        <v>19.829999999999998</v>
      </c>
      <c r="D212" s="252">
        <v>12.93</v>
      </c>
      <c r="E212" s="252">
        <v>15.02</v>
      </c>
      <c r="F212" s="252">
        <v>12.75</v>
      </c>
      <c r="G212" s="252">
        <v>12.75</v>
      </c>
      <c r="H212" s="252">
        <v>12.75</v>
      </c>
      <c r="I212" s="252">
        <v>13.96</v>
      </c>
    </row>
    <row r="213" spans="1:9">
      <c r="A213" s="259"/>
      <c r="B213" s="251" t="s">
        <v>17</v>
      </c>
      <c r="C213" s="252">
        <v>14.29</v>
      </c>
      <c r="D213" s="252">
        <v>14.29</v>
      </c>
      <c r="E213" s="252">
        <v>14.29</v>
      </c>
      <c r="F213" s="252">
        <v>14.29</v>
      </c>
      <c r="G213" s="252">
        <v>14.29</v>
      </c>
      <c r="H213" s="252">
        <v>14.29</v>
      </c>
      <c r="I213" s="252">
        <v>14.29</v>
      </c>
    </row>
    <row r="217" spans="1:9">
      <c r="A217" s="2" t="s">
        <v>173</v>
      </c>
      <c r="B217" s="253"/>
    </row>
    <row r="220" spans="1:9">
      <c r="B220" s="164" t="s">
        <v>174</v>
      </c>
      <c r="C220" s="164" t="s">
        <v>175</v>
      </c>
      <c r="D220" s="164" t="s">
        <v>176</v>
      </c>
      <c r="E220" s="164" t="s">
        <v>177</v>
      </c>
      <c r="F220" s="164" t="s">
        <v>178</v>
      </c>
      <c r="G220" s="163" t="s">
        <v>179</v>
      </c>
      <c r="H220" s="163" t="s">
        <v>180</v>
      </c>
      <c r="I220" s="163" t="s">
        <v>181</v>
      </c>
    </row>
    <row r="221" spans="1:9">
      <c r="A221" s="161" t="s">
        <v>182</v>
      </c>
      <c r="B221" s="252">
        <v>16.36</v>
      </c>
      <c r="C221" s="252">
        <v>8.2799999999999994</v>
      </c>
      <c r="D221" s="252">
        <v>6.92</v>
      </c>
      <c r="E221" s="252">
        <v>21.81</v>
      </c>
      <c r="F221" s="252">
        <v>20.43</v>
      </c>
      <c r="G221" s="174">
        <v>6.8</v>
      </c>
      <c r="H221" s="174">
        <v>11.16</v>
      </c>
      <c r="I221" s="174">
        <v>8.24</v>
      </c>
    </row>
    <row r="222" spans="1:9">
      <c r="A222" s="161" t="s">
        <v>183</v>
      </c>
      <c r="B222" s="252">
        <v>12.9</v>
      </c>
      <c r="C222" s="252">
        <v>14.05</v>
      </c>
      <c r="D222" s="252">
        <v>13.07</v>
      </c>
      <c r="E222" s="252">
        <v>12.54</v>
      </c>
      <c r="F222" s="252">
        <v>15.51</v>
      </c>
      <c r="G222" s="174">
        <v>12.54</v>
      </c>
      <c r="H222" s="174">
        <v>9.3699999999999992</v>
      </c>
      <c r="I222" s="174">
        <v>10.02</v>
      </c>
    </row>
    <row r="223" spans="1:9">
      <c r="A223" s="161" t="s">
        <v>184</v>
      </c>
      <c r="B223" s="252">
        <v>12.18</v>
      </c>
      <c r="C223" s="252">
        <v>10.53</v>
      </c>
      <c r="D223" s="252">
        <v>15.34</v>
      </c>
      <c r="E223" s="252">
        <v>13.38</v>
      </c>
      <c r="F223" s="252">
        <v>13.38</v>
      </c>
      <c r="G223" s="174">
        <v>14.51</v>
      </c>
      <c r="H223" s="174">
        <v>10.27</v>
      </c>
      <c r="I223" s="174">
        <v>10.42</v>
      </c>
    </row>
    <row r="224" spans="1:9">
      <c r="A224" s="161" t="s">
        <v>185</v>
      </c>
      <c r="B224" s="252">
        <v>7.04</v>
      </c>
      <c r="C224" s="252">
        <v>10.24</v>
      </c>
      <c r="D224" s="252">
        <v>25.01</v>
      </c>
      <c r="E224" s="252">
        <v>9.58</v>
      </c>
      <c r="F224" s="252">
        <v>8.94</v>
      </c>
      <c r="G224" s="174">
        <v>16.239999999999998</v>
      </c>
      <c r="H224" s="174">
        <v>12.75</v>
      </c>
      <c r="I224" s="174">
        <v>10.210000000000001</v>
      </c>
    </row>
    <row r="225" spans="1:9">
      <c r="A225" s="161" t="s">
        <v>186</v>
      </c>
      <c r="B225" s="252">
        <v>11.81</v>
      </c>
      <c r="C225" s="252">
        <v>13.26</v>
      </c>
      <c r="D225" s="252">
        <v>13.29</v>
      </c>
      <c r="E225" s="252">
        <v>10.69</v>
      </c>
      <c r="F225" s="252">
        <v>11</v>
      </c>
      <c r="G225" s="174">
        <v>13.49</v>
      </c>
      <c r="H225" s="174">
        <v>12.97</v>
      </c>
      <c r="I225" s="174">
        <v>13.5</v>
      </c>
    </row>
    <row r="226" spans="1:9">
      <c r="A226" s="161" t="s">
        <v>187</v>
      </c>
      <c r="B226" s="252">
        <v>11.11</v>
      </c>
      <c r="C226" s="252">
        <v>12.56</v>
      </c>
      <c r="D226" s="252">
        <v>19.760000000000002</v>
      </c>
      <c r="E226" s="252">
        <v>16.88</v>
      </c>
      <c r="F226" s="252">
        <v>11.46</v>
      </c>
      <c r="G226" s="174">
        <v>8.1300000000000008</v>
      </c>
      <c r="H226" s="174">
        <v>9.2799999999999994</v>
      </c>
      <c r="I226" s="174">
        <v>10.83</v>
      </c>
    </row>
    <row r="227" spans="1:9">
      <c r="A227" s="161" t="s">
        <v>188</v>
      </c>
      <c r="B227" s="252">
        <v>12.7</v>
      </c>
      <c r="C227" s="252">
        <v>13.31</v>
      </c>
      <c r="D227" s="252">
        <v>12.77</v>
      </c>
      <c r="E227" s="252">
        <v>11.34</v>
      </c>
      <c r="F227" s="252">
        <v>11.43</v>
      </c>
      <c r="G227" s="174">
        <v>13.63</v>
      </c>
      <c r="H227" s="174">
        <v>12.18</v>
      </c>
      <c r="I227" s="174">
        <v>12.64</v>
      </c>
    </row>
    <row r="228" spans="1:9">
      <c r="B228" s="252">
        <f>AVERAGE(B221:B227)</f>
        <v>12.014285714285716</v>
      </c>
      <c r="C228" s="252">
        <f t="shared" ref="C228:I228" si="1">AVERAGE(C221:C227)</f>
        <v>11.747142857142858</v>
      </c>
      <c r="D228" s="252">
        <f t="shared" si="1"/>
        <v>15.165714285714285</v>
      </c>
      <c r="E228" s="252">
        <f t="shared" si="1"/>
        <v>13.745714285714286</v>
      </c>
      <c r="F228" s="252">
        <f t="shared" si="1"/>
        <v>13.164285714285715</v>
      </c>
      <c r="G228" s="252">
        <f t="shared" si="1"/>
        <v>12.191428571428572</v>
      </c>
      <c r="H228" s="252">
        <f t="shared" si="1"/>
        <v>11.139999999999999</v>
      </c>
      <c r="I228" s="252">
        <f t="shared" si="1"/>
        <v>10.837142857142856</v>
      </c>
    </row>
    <row r="231" spans="1:9">
      <c r="I231" s="92"/>
    </row>
    <row r="232" spans="1:9">
      <c r="A232" s="2" t="s">
        <v>189</v>
      </c>
      <c r="B232" s="253"/>
      <c r="C232" s="253"/>
      <c r="D232" s="253"/>
      <c r="E232" s="253"/>
      <c r="I232" s="92"/>
    </row>
    <row r="235" spans="1:9">
      <c r="A235" s="2" t="s">
        <v>190</v>
      </c>
    </row>
    <row r="237" spans="1:9">
      <c r="B237" s="164" t="s">
        <v>0</v>
      </c>
      <c r="C237" s="164" t="s">
        <v>1</v>
      </c>
    </row>
    <row r="238" spans="1:9">
      <c r="A238" s="161" t="s">
        <v>191</v>
      </c>
      <c r="B238" s="252">
        <v>84</v>
      </c>
      <c r="C238" s="252">
        <v>99.6</v>
      </c>
    </row>
    <row r="239" spans="1:9">
      <c r="A239" s="161" t="s">
        <v>178</v>
      </c>
      <c r="B239" s="252">
        <v>11.87</v>
      </c>
      <c r="C239" s="252"/>
    </row>
    <row r="240" spans="1:9">
      <c r="A240" s="161" t="s">
        <v>192</v>
      </c>
      <c r="B240" s="252">
        <v>2.4700000000000002</v>
      </c>
      <c r="C240" s="252"/>
    </row>
    <row r="241" spans="1:11">
      <c r="A241" s="161" t="s">
        <v>180</v>
      </c>
      <c r="B241" s="252">
        <v>1.67</v>
      </c>
      <c r="C241" s="252">
        <v>0.4</v>
      </c>
    </row>
    <row r="242" spans="1:11">
      <c r="J242" s="2"/>
    </row>
    <row r="243" spans="1:11">
      <c r="J243" s="8"/>
      <c r="K243" s="4"/>
    </row>
    <row r="244" spans="1:11">
      <c r="J244" s="8"/>
      <c r="K244" s="4"/>
    </row>
    <row r="245" spans="1:11">
      <c r="B245" s="281" t="s">
        <v>0</v>
      </c>
      <c r="C245" s="279"/>
      <c r="D245" s="279"/>
      <c r="E245" s="260"/>
      <c r="F245" s="278" t="s">
        <v>1</v>
      </c>
      <c r="G245" s="280"/>
      <c r="H245" s="282"/>
      <c r="J245" s="8"/>
    </row>
    <row r="246" spans="1:11">
      <c r="B246" s="163" t="s">
        <v>15</v>
      </c>
      <c r="C246" s="164" t="s">
        <v>16</v>
      </c>
      <c r="D246" s="163" t="s">
        <v>17</v>
      </c>
      <c r="E246" s="163" t="s">
        <v>74</v>
      </c>
      <c r="F246" s="163" t="s">
        <v>15</v>
      </c>
      <c r="G246" s="163" t="s">
        <v>16</v>
      </c>
      <c r="H246" s="163" t="s">
        <v>74</v>
      </c>
      <c r="J246" s="8"/>
      <c r="K246" s="4"/>
    </row>
    <row r="247" spans="1:11">
      <c r="A247" s="161" t="s">
        <v>191</v>
      </c>
      <c r="B247" s="178">
        <v>11.69</v>
      </c>
      <c r="C247" s="255">
        <v>47.79</v>
      </c>
      <c r="D247" s="178">
        <v>26.57</v>
      </c>
      <c r="E247" s="178">
        <v>13.95</v>
      </c>
      <c r="F247" s="161">
        <v>92.59</v>
      </c>
      <c r="G247" s="161">
        <v>7.4</v>
      </c>
      <c r="H247" s="161">
        <v>0.01</v>
      </c>
      <c r="J247" s="8"/>
      <c r="K247" s="4"/>
    </row>
    <row r="248" spans="1:11">
      <c r="A248" s="161" t="s">
        <v>178</v>
      </c>
      <c r="B248" s="178">
        <v>5.55</v>
      </c>
      <c r="C248" s="255">
        <v>38</v>
      </c>
      <c r="D248" s="178">
        <v>27.73</v>
      </c>
      <c r="E248" s="178">
        <v>28.72</v>
      </c>
      <c r="F248" s="178"/>
      <c r="G248" s="178"/>
      <c r="H248" s="178"/>
      <c r="J248" s="8"/>
      <c r="K248" s="4"/>
    </row>
    <row r="249" spans="1:11">
      <c r="A249" s="161" t="s">
        <v>192</v>
      </c>
      <c r="B249" s="178">
        <v>9.86</v>
      </c>
      <c r="C249" s="255">
        <v>41.46</v>
      </c>
      <c r="D249" s="178">
        <v>8.39</v>
      </c>
      <c r="E249" s="178">
        <v>40.29</v>
      </c>
      <c r="F249" s="178"/>
      <c r="G249" s="178"/>
      <c r="H249" s="178"/>
      <c r="J249" s="8"/>
      <c r="K249" s="4"/>
    </row>
    <row r="250" spans="1:11">
      <c r="A250" s="161" t="s">
        <v>180</v>
      </c>
      <c r="B250" s="178">
        <v>7.28</v>
      </c>
      <c r="C250" s="255">
        <v>35.86</v>
      </c>
      <c r="D250" s="178">
        <v>31.61</v>
      </c>
      <c r="E250" s="178">
        <v>25.24</v>
      </c>
      <c r="F250" s="161">
        <v>100</v>
      </c>
      <c r="G250" s="178"/>
      <c r="H250" s="178"/>
      <c r="J250" s="8"/>
    </row>
    <row r="254" spans="1:11">
      <c r="B254" s="15"/>
      <c r="C254" s="283" t="s">
        <v>15</v>
      </c>
      <c r="D254" s="284" t="s">
        <v>16</v>
      </c>
      <c r="E254" s="284" t="s">
        <v>17</v>
      </c>
      <c r="F254" s="284" t="s">
        <v>74</v>
      </c>
    </row>
    <row r="255" spans="1:11">
      <c r="A255" s="268" t="s">
        <v>0</v>
      </c>
      <c r="B255" s="285" t="s">
        <v>191</v>
      </c>
      <c r="C255" s="255">
        <v>11.69</v>
      </c>
      <c r="D255" s="178">
        <v>47.79</v>
      </c>
      <c r="E255" s="178">
        <v>26.57</v>
      </c>
      <c r="F255" s="178">
        <v>13.95</v>
      </c>
    </row>
    <row r="256" spans="1:11">
      <c r="A256" s="263"/>
      <c r="B256" s="178" t="s">
        <v>178</v>
      </c>
      <c r="C256" s="255">
        <v>5.55</v>
      </c>
      <c r="D256" s="178">
        <v>38</v>
      </c>
      <c r="E256" s="178">
        <v>27.73</v>
      </c>
      <c r="F256" s="178">
        <v>28.72</v>
      </c>
    </row>
    <row r="257" spans="1:7">
      <c r="A257" s="263"/>
      <c r="B257" s="178" t="s">
        <v>192</v>
      </c>
      <c r="C257" s="255">
        <v>9.86</v>
      </c>
      <c r="D257" s="178">
        <v>41.46</v>
      </c>
      <c r="E257" s="178">
        <v>8.39</v>
      </c>
      <c r="F257" s="178">
        <v>40.29</v>
      </c>
    </row>
    <row r="258" spans="1:7">
      <c r="A258" s="259"/>
      <c r="B258" s="178" t="s">
        <v>180</v>
      </c>
      <c r="C258" s="255">
        <v>7.28</v>
      </c>
      <c r="D258" s="178">
        <v>35.86</v>
      </c>
      <c r="E258" s="178">
        <v>31.61</v>
      </c>
      <c r="F258" s="178">
        <v>25.24</v>
      </c>
    </row>
    <row r="259" spans="1:7">
      <c r="A259" s="2" t="s">
        <v>1</v>
      </c>
      <c r="B259" s="178" t="s">
        <v>191</v>
      </c>
      <c r="C259" s="255">
        <v>92.59</v>
      </c>
      <c r="D259" s="178">
        <v>7.4</v>
      </c>
      <c r="E259" s="255"/>
      <c r="F259" s="178">
        <v>0.06</v>
      </c>
    </row>
    <row r="260" spans="1:7">
      <c r="A260" s="259"/>
      <c r="B260" s="178" t="s">
        <v>180</v>
      </c>
      <c r="C260" s="255">
        <v>100</v>
      </c>
      <c r="D260" s="178"/>
      <c r="E260" s="255"/>
      <c r="F260" s="178"/>
    </row>
    <row r="263" spans="1:7">
      <c r="B263"/>
      <c r="G263" s="3"/>
    </row>
    <row r="264" spans="1:7">
      <c r="A264" s="2" t="s">
        <v>193</v>
      </c>
    </row>
    <row r="265" spans="1:7">
      <c r="A265" t="s">
        <v>79</v>
      </c>
    </row>
    <row r="266" spans="1:7">
      <c r="C266" s="164" t="s">
        <v>0</v>
      </c>
      <c r="D266" s="164" t="s">
        <v>1</v>
      </c>
    </row>
    <row r="267" spans="1:7">
      <c r="A267" s="277" t="s">
        <v>194</v>
      </c>
      <c r="B267" s="251" t="s">
        <v>78</v>
      </c>
      <c r="C267" s="252">
        <v>30.77</v>
      </c>
      <c r="D267" s="255"/>
    </row>
    <row r="268" spans="1:7">
      <c r="A268" s="276"/>
      <c r="B268" s="251" t="s">
        <v>21</v>
      </c>
      <c r="C268" s="252">
        <v>62.57</v>
      </c>
      <c r="D268" s="178">
        <v>29.36</v>
      </c>
    </row>
    <row r="269" spans="1:7">
      <c r="A269" s="267"/>
      <c r="B269" s="251" t="s">
        <v>131</v>
      </c>
      <c r="C269" s="252">
        <v>40</v>
      </c>
      <c r="D269" s="178"/>
    </row>
    <row r="270" spans="1:7">
      <c r="A270" s="2"/>
      <c r="B270" s="251" t="s">
        <v>15</v>
      </c>
      <c r="C270" s="252"/>
      <c r="D270" s="255">
        <v>2.19</v>
      </c>
    </row>
    <row r="271" spans="1:7">
      <c r="A271" s="2" t="s">
        <v>14</v>
      </c>
      <c r="B271" s="251" t="s">
        <v>16</v>
      </c>
      <c r="C271" s="252">
        <v>2.91</v>
      </c>
      <c r="D271" s="255">
        <v>3.46</v>
      </c>
      <c r="E271" s="94"/>
      <c r="F271" s="15"/>
    </row>
    <row r="272" spans="1:7">
      <c r="B272" s="251" t="s">
        <v>17</v>
      </c>
      <c r="C272" s="252">
        <v>4.24</v>
      </c>
      <c r="D272" s="255"/>
      <c r="E272" s="94"/>
      <c r="F272" s="15"/>
    </row>
    <row r="273" spans="1:11">
      <c r="A273" s="259"/>
      <c r="B273" s="251" t="s">
        <v>74</v>
      </c>
      <c r="C273" s="252">
        <v>11.32</v>
      </c>
      <c r="D273" s="255"/>
    </row>
    <row r="278" spans="1:11">
      <c r="A278" s="2" t="s">
        <v>195</v>
      </c>
    </row>
    <row r="280" spans="1:11">
      <c r="B280" s="164" t="s">
        <v>0</v>
      </c>
      <c r="C280" s="164" t="s">
        <v>1</v>
      </c>
    </row>
    <row r="281" spans="1:11">
      <c r="A281" s="161" t="s">
        <v>196</v>
      </c>
      <c r="B281" s="252">
        <v>11.11</v>
      </c>
      <c r="C281" s="252">
        <v>12.35</v>
      </c>
      <c r="K281" s="4"/>
    </row>
    <row r="282" spans="1:11">
      <c r="A282" s="161" t="s">
        <v>197</v>
      </c>
      <c r="B282" s="252">
        <v>8.14</v>
      </c>
      <c r="C282" s="252">
        <v>2.66</v>
      </c>
    </row>
    <row r="283" spans="1:11">
      <c r="A283" s="161" t="s">
        <v>198</v>
      </c>
      <c r="B283" s="252">
        <v>6.67</v>
      </c>
      <c r="C283" s="252">
        <v>28.76</v>
      </c>
    </row>
    <row r="284" spans="1:11">
      <c r="A284" s="161" t="s">
        <v>132</v>
      </c>
      <c r="B284" s="252">
        <v>11.86</v>
      </c>
      <c r="C284" s="252">
        <v>2.66</v>
      </c>
      <c r="K284" s="4"/>
    </row>
    <row r="285" spans="1:11">
      <c r="A285" s="161" t="s">
        <v>199</v>
      </c>
      <c r="B285" s="252">
        <v>9.15</v>
      </c>
      <c r="C285" s="252">
        <v>2.66</v>
      </c>
    </row>
    <row r="286" spans="1:11">
      <c r="A286" s="161" t="s">
        <v>200</v>
      </c>
      <c r="B286" s="252">
        <v>13.34</v>
      </c>
      <c r="C286" s="252">
        <v>46.43</v>
      </c>
    </row>
    <row r="287" spans="1:11">
      <c r="A287" s="161" t="s">
        <v>201</v>
      </c>
      <c r="B287" s="252">
        <v>8.89</v>
      </c>
      <c r="C287" s="252">
        <v>7.03</v>
      </c>
    </row>
    <row r="288" spans="1:11">
      <c r="A288" s="161" t="s">
        <v>202</v>
      </c>
      <c r="B288" s="252">
        <v>11.39</v>
      </c>
      <c r="C288" s="252">
        <v>20.79</v>
      </c>
    </row>
    <row r="289" spans="1:12">
      <c r="A289" s="161" t="s">
        <v>203</v>
      </c>
      <c r="B289" s="252">
        <v>37.82</v>
      </c>
      <c r="C289" s="252">
        <v>15.27</v>
      </c>
    </row>
    <row r="290" spans="1:12">
      <c r="A290" s="161" t="s">
        <v>204</v>
      </c>
      <c r="B290" s="252">
        <v>54.27</v>
      </c>
      <c r="C290" s="252">
        <v>79.48</v>
      </c>
    </row>
    <row r="295" spans="1:12">
      <c r="A295" s="2" t="s">
        <v>205</v>
      </c>
    </row>
    <row r="296" spans="1:12">
      <c r="C296" s="253"/>
    </row>
    <row r="297" spans="1:12">
      <c r="C297" s="164" t="s">
        <v>204</v>
      </c>
      <c r="D297" s="164" t="s">
        <v>197</v>
      </c>
      <c r="E297" s="164" t="s">
        <v>203</v>
      </c>
      <c r="F297" s="164" t="s">
        <v>196</v>
      </c>
      <c r="G297" s="163" t="s">
        <v>206</v>
      </c>
      <c r="H297" s="163" t="s">
        <v>200</v>
      </c>
      <c r="I297" s="163" t="s">
        <v>201</v>
      </c>
      <c r="J297" s="163" t="s">
        <v>202</v>
      </c>
      <c r="K297" s="163" t="s">
        <v>198</v>
      </c>
      <c r="L297" s="163" t="s">
        <v>132</v>
      </c>
    </row>
    <row r="298" spans="1:12">
      <c r="A298" s="277" t="s">
        <v>0</v>
      </c>
      <c r="B298" s="251" t="s">
        <v>16</v>
      </c>
      <c r="C298" s="286">
        <v>44</v>
      </c>
      <c r="D298" s="286">
        <v>27.3</v>
      </c>
      <c r="E298" s="286">
        <v>29.5</v>
      </c>
      <c r="F298" s="286">
        <v>13.3</v>
      </c>
      <c r="G298" s="199">
        <v>16.2</v>
      </c>
      <c r="H298" s="199">
        <v>38.9</v>
      </c>
      <c r="I298" s="199">
        <v>8.3000000000000007</v>
      </c>
      <c r="J298" s="199">
        <v>6.5</v>
      </c>
      <c r="K298" s="199">
        <v>22.2</v>
      </c>
      <c r="L298" s="199">
        <v>6.3</v>
      </c>
    </row>
    <row r="299" spans="1:12">
      <c r="A299" s="276"/>
      <c r="B299" s="251" t="s">
        <v>17</v>
      </c>
      <c r="C299" s="252">
        <v>27.4</v>
      </c>
      <c r="D299" s="252">
        <v>27.3</v>
      </c>
      <c r="E299" s="252">
        <v>17.600000000000001</v>
      </c>
      <c r="F299" s="252">
        <v>33.299999999999997</v>
      </c>
      <c r="G299" s="174">
        <v>40.5</v>
      </c>
      <c r="H299" s="174">
        <v>27.8</v>
      </c>
      <c r="I299" s="174">
        <v>33.4</v>
      </c>
      <c r="J299" s="174">
        <v>39</v>
      </c>
      <c r="K299" s="174">
        <v>44.4</v>
      </c>
      <c r="L299" s="174">
        <v>43.8</v>
      </c>
    </row>
    <row r="300" spans="1:12">
      <c r="A300" s="267"/>
      <c r="B300" s="251" t="s">
        <v>74</v>
      </c>
      <c r="C300" s="252">
        <v>28.7</v>
      </c>
      <c r="D300" s="252">
        <v>45.4</v>
      </c>
      <c r="E300" s="252">
        <v>52.9</v>
      </c>
      <c r="F300" s="252">
        <v>53.4</v>
      </c>
      <c r="G300" s="174">
        <v>43.3</v>
      </c>
      <c r="H300" s="174">
        <v>33.299999999999997</v>
      </c>
      <c r="I300" s="174">
        <v>58.3</v>
      </c>
      <c r="J300" s="174">
        <v>54.5</v>
      </c>
      <c r="K300" s="174">
        <v>33.299999999999997</v>
      </c>
      <c r="L300" s="174">
        <v>50</v>
      </c>
    </row>
    <row r="301" spans="1:12">
      <c r="A301" s="2" t="s">
        <v>1</v>
      </c>
      <c r="B301" s="251" t="s">
        <v>15</v>
      </c>
      <c r="C301" s="252">
        <v>86.6</v>
      </c>
      <c r="D301" s="252">
        <v>0</v>
      </c>
      <c r="E301" s="252">
        <v>82.6</v>
      </c>
      <c r="F301" s="252">
        <v>78.5</v>
      </c>
      <c r="G301" s="174">
        <v>100</v>
      </c>
      <c r="H301" s="174">
        <v>94.3</v>
      </c>
      <c r="I301" s="174">
        <v>100</v>
      </c>
      <c r="J301" s="174">
        <v>100</v>
      </c>
      <c r="K301" s="174">
        <v>100</v>
      </c>
      <c r="L301" s="174">
        <v>100</v>
      </c>
    </row>
    <row r="302" spans="1:12">
      <c r="A302" s="259"/>
      <c r="B302" s="251" t="s">
        <v>16</v>
      </c>
      <c r="C302" s="252">
        <v>13.4</v>
      </c>
      <c r="D302" s="252">
        <v>100</v>
      </c>
      <c r="E302" s="252">
        <v>17.399999999999999</v>
      </c>
      <c r="F302" s="252">
        <v>21.5</v>
      </c>
      <c r="G302" s="174">
        <v>0</v>
      </c>
      <c r="H302" s="174">
        <v>5.7</v>
      </c>
      <c r="I302" s="174"/>
      <c r="J302" s="174"/>
      <c r="K302" s="174"/>
      <c r="L302" s="174"/>
    </row>
    <row r="306" spans="1:6">
      <c r="B306" s="302" t="s">
        <v>0</v>
      </c>
      <c r="C306" s="303"/>
      <c r="D306" s="304"/>
      <c r="E306" s="303" t="s">
        <v>1</v>
      </c>
      <c r="F306" s="304"/>
    </row>
    <row r="307" spans="1:6">
      <c r="A307" s="93"/>
      <c r="B307" s="164" t="s">
        <v>16</v>
      </c>
      <c r="C307" s="164" t="s">
        <v>17</v>
      </c>
      <c r="D307" s="164" t="s">
        <v>74</v>
      </c>
      <c r="E307" s="164" t="s">
        <v>15</v>
      </c>
      <c r="F307" s="164" t="s">
        <v>16</v>
      </c>
    </row>
    <row r="308" spans="1:6">
      <c r="A308" s="254" t="s">
        <v>204</v>
      </c>
      <c r="B308" s="252">
        <v>44</v>
      </c>
      <c r="C308" s="252">
        <v>27.4</v>
      </c>
      <c r="D308" s="252">
        <v>28.7</v>
      </c>
      <c r="E308" s="252">
        <v>86.6</v>
      </c>
      <c r="F308" s="252">
        <v>13.4</v>
      </c>
    </row>
    <row r="309" spans="1:6">
      <c r="A309" s="254" t="s">
        <v>197</v>
      </c>
      <c r="B309" s="252">
        <v>27.3</v>
      </c>
      <c r="C309" s="252">
        <v>27.3</v>
      </c>
      <c r="D309" s="252">
        <v>45.4</v>
      </c>
      <c r="E309" s="252">
        <v>0</v>
      </c>
      <c r="F309" s="252">
        <v>100</v>
      </c>
    </row>
    <row r="310" spans="1:6">
      <c r="A310" s="254" t="s">
        <v>203</v>
      </c>
      <c r="B310" s="252">
        <v>29.5</v>
      </c>
      <c r="C310" s="252">
        <v>17.600000000000001</v>
      </c>
      <c r="D310" s="252">
        <v>52.9</v>
      </c>
      <c r="E310" s="252">
        <v>82.6</v>
      </c>
      <c r="F310" s="252">
        <v>17.399999999999999</v>
      </c>
    </row>
    <row r="311" spans="1:6">
      <c r="A311" s="254" t="s">
        <v>196</v>
      </c>
      <c r="B311" s="252">
        <v>13.3</v>
      </c>
      <c r="C311" s="252">
        <v>33.299999999999997</v>
      </c>
      <c r="D311" s="252">
        <v>53.4</v>
      </c>
      <c r="E311" s="252">
        <v>78.5</v>
      </c>
      <c r="F311" s="252">
        <v>21.5</v>
      </c>
    </row>
    <row r="312" spans="1:6">
      <c r="A312" s="254" t="s">
        <v>206</v>
      </c>
      <c r="B312" s="174">
        <v>16.2</v>
      </c>
      <c r="C312" s="174">
        <v>40.5</v>
      </c>
      <c r="D312" s="174">
        <v>43.3</v>
      </c>
      <c r="E312" s="174">
        <v>100</v>
      </c>
      <c r="F312" s="174">
        <v>0</v>
      </c>
    </row>
    <row r="313" spans="1:6">
      <c r="A313" s="254" t="s">
        <v>200</v>
      </c>
      <c r="B313" s="174">
        <v>38.9</v>
      </c>
      <c r="C313" s="174">
        <v>27.8</v>
      </c>
      <c r="D313" s="174">
        <v>33.299999999999997</v>
      </c>
      <c r="E313" s="174">
        <v>94.3</v>
      </c>
      <c r="F313" s="174">
        <v>5.7</v>
      </c>
    </row>
    <row r="314" spans="1:6">
      <c r="A314" s="254" t="s">
        <v>201</v>
      </c>
      <c r="B314" s="174">
        <v>8.3000000000000007</v>
      </c>
      <c r="C314" s="174">
        <v>33.4</v>
      </c>
      <c r="D314" s="174">
        <v>58.3</v>
      </c>
      <c r="E314" s="174">
        <v>100</v>
      </c>
      <c r="F314" s="174"/>
    </row>
    <row r="315" spans="1:6">
      <c r="A315" s="254" t="s">
        <v>202</v>
      </c>
      <c r="B315" s="174">
        <v>6.5</v>
      </c>
      <c r="C315" s="174">
        <v>39</v>
      </c>
      <c r="D315" s="174">
        <v>54.5</v>
      </c>
      <c r="E315" s="174">
        <v>100</v>
      </c>
      <c r="F315" s="174"/>
    </row>
    <row r="316" spans="1:6">
      <c r="A316" s="254" t="s">
        <v>198</v>
      </c>
      <c r="B316" s="174">
        <v>22.2</v>
      </c>
      <c r="C316" s="174">
        <v>44.4</v>
      </c>
      <c r="D316" s="174">
        <v>33.299999999999997</v>
      </c>
      <c r="E316" s="174">
        <v>100</v>
      </c>
      <c r="F316" s="174"/>
    </row>
    <row r="317" spans="1:6">
      <c r="A317" s="254" t="s">
        <v>132</v>
      </c>
      <c r="B317" s="174">
        <v>6.3</v>
      </c>
      <c r="C317" s="174">
        <v>43.8</v>
      </c>
      <c r="D317" s="174">
        <v>50</v>
      </c>
      <c r="E317" s="174">
        <v>100</v>
      </c>
      <c r="F317" s="174"/>
    </row>
    <row r="322" spans="1:12">
      <c r="A322" s="2" t="s">
        <v>207</v>
      </c>
    </row>
    <row r="324" spans="1:12">
      <c r="C324" s="164" t="s">
        <v>204</v>
      </c>
      <c r="D324" s="164" t="s">
        <v>197</v>
      </c>
      <c r="E324" s="164" t="s">
        <v>203</v>
      </c>
      <c r="F324" s="164" t="s">
        <v>196</v>
      </c>
      <c r="G324" s="163" t="s">
        <v>206</v>
      </c>
      <c r="H324" s="163" t="s">
        <v>200</v>
      </c>
      <c r="I324" s="163" t="s">
        <v>201</v>
      </c>
      <c r="J324" s="163" t="s">
        <v>202</v>
      </c>
      <c r="K324" s="163" t="s">
        <v>198</v>
      </c>
      <c r="L324" s="163" t="s">
        <v>132</v>
      </c>
    </row>
    <row r="325" spans="1:12">
      <c r="A325" s="268" t="s">
        <v>0</v>
      </c>
      <c r="B325" s="251" t="s">
        <v>128</v>
      </c>
      <c r="C325" s="256">
        <v>9.1</v>
      </c>
      <c r="D325" s="256">
        <v>27.3</v>
      </c>
      <c r="E325" s="256">
        <v>18.2</v>
      </c>
      <c r="F325" s="256">
        <v>9.1</v>
      </c>
      <c r="G325" s="275">
        <v>9.1</v>
      </c>
      <c r="H325" s="275">
        <v>0</v>
      </c>
      <c r="I325" s="275">
        <v>9.1</v>
      </c>
      <c r="J325" s="275">
        <v>18.2</v>
      </c>
      <c r="K325" s="275">
        <v>0</v>
      </c>
      <c r="L325" s="275">
        <v>0</v>
      </c>
    </row>
    <row r="326" spans="1:12">
      <c r="A326" s="263"/>
      <c r="B326" s="251" t="s">
        <v>21</v>
      </c>
      <c r="C326" s="256">
        <v>27.1</v>
      </c>
      <c r="D326" s="256">
        <v>4</v>
      </c>
      <c r="E326" s="256">
        <v>22.6</v>
      </c>
      <c r="F326" s="256">
        <v>7</v>
      </c>
      <c r="G326" s="275">
        <v>5.5</v>
      </c>
      <c r="H326" s="275">
        <v>9</v>
      </c>
      <c r="I326" s="275">
        <v>5.5</v>
      </c>
      <c r="J326" s="275">
        <v>6.5</v>
      </c>
      <c r="K326" s="275">
        <v>4.5</v>
      </c>
      <c r="L326" s="275">
        <v>8</v>
      </c>
    </row>
    <row r="327" spans="1:12">
      <c r="A327" s="259"/>
      <c r="B327" s="251" t="s">
        <v>131</v>
      </c>
      <c r="C327" s="256">
        <v>50</v>
      </c>
      <c r="D327" s="256">
        <v>0</v>
      </c>
      <c r="E327" s="256">
        <v>0</v>
      </c>
      <c r="F327" s="256">
        <v>0</v>
      </c>
      <c r="G327" s="275">
        <v>0</v>
      </c>
      <c r="H327" s="275">
        <v>0</v>
      </c>
      <c r="I327" s="275">
        <v>0</v>
      </c>
      <c r="J327" s="275">
        <v>50</v>
      </c>
      <c r="K327" s="275">
        <v>0</v>
      </c>
      <c r="L327" s="275">
        <v>0</v>
      </c>
    </row>
    <row r="328" spans="1:12">
      <c r="A328" s="264" t="s">
        <v>1</v>
      </c>
      <c r="B328" s="251" t="s">
        <v>21</v>
      </c>
      <c r="C328" s="161">
        <v>39.4</v>
      </c>
      <c r="D328" s="161">
        <v>1.5</v>
      </c>
      <c r="E328" s="161">
        <v>6.1</v>
      </c>
      <c r="F328" s="161">
        <v>6.1</v>
      </c>
      <c r="G328" s="161">
        <v>1.5</v>
      </c>
      <c r="H328" s="161">
        <v>21.2</v>
      </c>
      <c r="I328" s="161">
        <v>3</v>
      </c>
      <c r="J328" s="161">
        <v>7.6</v>
      </c>
      <c r="K328" s="161">
        <v>12.1</v>
      </c>
      <c r="L328" s="161">
        <v>1.5</v>
      </c>
    </row>
    <row r="329" spans="1:12">
      <c r="C329" s="92"/>
      <c r="D329" s="92"/>
      <c r="E329" s="92"/>
      <c r="F329" s="92"/>
      <c r="G329" s="8"/>
      <c r="H329" s="8"/>
      <c r="I329" s="8"/>
      <c r="J329" s="8"/>
      <c r="K329" s="8"/>
      <c r="L329" s="8"/>
    </row>
    <row r="331" spans="1:12">
      <c r="B331" s="302" t="s">
        <v>0</v>
      </c>
      <c r="C331" s="303"/>
      <c r="D331" s="304"/>
      <c r="E331" s="163" t="s">
        <v>1</v>
      </c>
    </row>
    <row r="332" spans="1:12">
      <c r="A332" s="260"/>
      <c r="B332" s="287" t="s">
        <v>128</v>
      </c>
      <c r="C332" s="287" t="s">
        <v>21</v>
      </c>
      <c r="D332" s="287" t="s">
        <v>131</v>
      </c>
      <c r="E332" s="287" t="s">
        <v>21</v>
      </c>
    </row>
    <row r="333" spans="1:12">
      <c r="A333" s="161" t="s">
        <v>204</v>
      </c>
      <c r="B333" s="256">
        <v>9.1</v>
      </c>
      <c r="C333" s="256">
        <v>27.1</v>
      </c>
      <c r="D333" s="256">
        <v>50</v>
      </c>
      <c r="E333" s="161">
        <v>39.4</v>
      </c>
    </row>
    <row r="334" spans="1:12">
      <c r="A334" s="161" t="s">
        <v>197</v>
      </c>
      <c r="B334" s="256">
        <v>27.3</v>
      </c>
      <c r="C334" s="256">
        <v>4</v>
      </c>
      <c r="D334" s="256">
        <v>0</v>
      </c>
      <c r="E334" s="161">
        <v>1.5</v>
      </c>
    </row>
    <row r="335" spans="1:12">
      <c r="A335" s="161" t="s">
        <v>203</v>
      </c>
      <c r="B335" s="256">
        <v>18.2</v>
      </c>
      <c r="C335" s="256">
        <v>22.6</v>
      </c>
      <c r="D335" s="256">
        <v>0</v>
      </c>
      <c r="E335" s="161">
        <v>6.1</v>
      </c>
    </row>
    <row r="336" spans="1:12">
      <c r="A336" s="161" t="s">
        <v>196</v>
      </c>
      <c r="B336" s="256">
        <v>9.1</v>
      </c>
      <c r="C336" s="256">
        <v>7</v>
      </c>
      <c r="D336" s="256">
        <v>0</v>
      </c>
      <c r="E336" s="161">
        <v>6.1</v>
      </c>
    </row>
    <row r="337" spans="1:5">
      <c r="A337" s="161" t="s">
        <v>206</v>
      </c>
      <c r="B337" s="275">
        <v>9.1</v>
      </c>
      <c r="C337" s="275">
        <v>5.5</v>
      </c>
      <c r="D337" s="275">
        <v>0</v>
      </c>
      <c r="E337" s="161">
        <v>1.5</v>
      </c>
    </row>
    <row r="338" spans="1:5">
      <c r="A338" s="161" t="s">
        <v>200</v>
      </c>
      <c r="B338" s="275">
        <v>0</v>
      </c>
      <c r="C338" s="275">
        <v>9</v>
      </c>
      <c r="D338" s="275">
        <v>0</v>
      </c>
      <c r="E338" s="161">
        <v>21.2</v>
      </c>
    </row>
    <row r="339" spans="1:5">
      <c r="A339" s="161" t="s">
        <v>201</v>
      </c>
      <c r="B339" s="275">
        <v>9.1</v>
      </c>
      <c r="C339" s="275">
        <v>5.5</v>
      </c>
      <c r="D339" s="275">
        <v>0</v>
      </c>
      <c r="E339" s="161">
        <v>3</v>
      </c>
    </row>
    <row r="340" spans="1:5">
      <c r="A340" s="161" t="s">
        <v>202</v>
      </c>
      <c r="B340" s="275">
        <v>18.2</v>
      </c>
      <c r="C340" s="275">
        <v>6.5</v>
      </c>
      <c r="D340" s="275">
        <v>50</v>
      </c>
      <c r="E340" s="161">
        <v>7.6</v>
      </c>
    </row>
    <row r="341" spans="1:5">
      <c r="A341" s="161" t="s">
        <v>198</v>
      </c>
      <c r="B341" s="275">
        <v>0</v>
      </c>
      <c r="C341" s="275">
        <v>4.5</v>
      </c>
      <c r="D341" s="275">
        <v>0</v>
      </c>
      <c r="E341" s="161">
        <v>12.1</v>
      </c>
    </row>
    <row r="342" spans="1:5">
      <c r="A342" s="161" t="s">
        <v>132</v>
      </c>
      <c r="B342" s="275">
        <v>0</v>
      </c>
      <c r="C342" s="275">
        <v>8</v>
      </c>
      <c r="D342" s="275">
        <v>0</v>
      </c>
      <c r="E342" s="161">
        <v>1.5</v>
      </c>
    </row>
    <row r="346" spans="1:5">
      <c r="A346" s="2" t="s">
        <v>208</v>
      </c>
    </row>
    <row r="348" spans="1:5">
      <c r="C348" s="164" t="s">
        <v>0</v>
      </c>
      <c r="D348" s="164" t="s">
        <v>1</v>
      </c>
    </row>
    <row r="349" spans="1:5">
      <c r="A349" s="268" t="s">
        <v>64</v>
      </c>
      <c r="B349" s="251" t="s">
        <v>9</v>
      </c>
      <c r="C349" s="252">
        <v>4.6900000000000004</v>
      </c>
      <c r="D349" s="252">
        <v>4.46</v>
      </c>
    </row>
    <row r="350" spans="1:5">
      <c r="A350" s="263"/>
      <c r="B350" s="251" t="s">
        <v>10</v>
      </c>
      <c r="C350" s="252">
        <v>2.4</v>
      </c>
      <c r="D350" s="252">
        <v>10.81</v>
      </c>
    </row>
    <row r="351" spans="1:5">
      <c r="A351" s="263"/>
      <c r="B351" s="251" t="s">
        <v>11</v>
      </c>
      <c r="C351" s="252">
        <v>12.48</v>
      </c>
      <c r="D351" s="252">
        <v>0</v>
      </c>
    </row>
    <row r="352" spans="1:5">
      <c r="A352" s="263"/>
      <c r="B352" s="251" t="s">
        <v>12</v>
      </c>
      <c r="C352" s="252">
        <v>8.8699999999999992</v>
      </c>
      <c r="D352" s="252">
        <v>5.56</v>
      </c>
    </row>
    <row r="353" spans="1:12">
      <c r="A353" s="259"/>
      <c r="B353" s="251" t="s">
        <v>13</v>
      </c>
      <c r="C353" s="252">
        <v>6.82</v>
      </c>
      <c r="D353" s="252">
        <v>6.02</v>
      </c>
    </row>
    <row r="354" spans="1:12">
      <c r="A354" s="2" t="s">
        <v>14</v>
      </c>
      <c r="B354" s="251" t="s">
        <v>15</v>
      </c>
      <c r="C354" s="161">
        <v>0.64</v>
      </c>
      <c r="D354" s="161">
        <v>6.22</v>
      </c>
    </row>
    <row r="355" spans="1:12">
      <c r="B355" s="251" t="s">
        <v>16</v>
      </c>
      <c r="C355" s="161">
        <v>6.59</v>
      </c>
      <c r="D355" s="161">
        <v>2.58</v>
      </c>
    </row>
    <row r="356" spans="1:12">
      <c r="B356" s="251" t="s">
        <v>17</v>
      </c>
      <c r="C356" s="161">
        <v>11.05</v>
      </c>
      <c r="D356" s="252"/>
    </row>
    <row r="357" spans="1:12">
      <c r="A357" s="259"/>
      <c r="B357" s="251" t="s">
        <v>74</v>
      </c>
      <c r="C357" s="161">
        <v>8.83</v>
      </c>
      <c r="D357" s="252"/>
    </row>
    <row r="362" spans="1:12">
      <c r="A362" s="2" t="s">
        <v>209</v>
      </c>
    </row>
    <row r="364" spans="1:12">
      <c r="A364" s="163" t="s">
        <v>64</v>
      </c>
      <c r="B364" s="164" t="s">
        <v>0</v>
      </c>
      <c r="C364" s="266" t="s">
        <v>1</v>
      </c>
    </row>
    <row r="365" spans="1:12">
      <c r="A365" s="161" t="s">
        <v>9</v>
      </c>
      <c r="B365" s="256">
        <v>496</v>
      </c>
      <c r="C365" s="288">
        <v>0.2</v>
      </c>
    </row>
    <row r="366" spans="1:12">
      <c r="A366" s="161" t="s">
        <v>10</v>
      </c>
      <c r="B366" s="256">
        <v>8</v>
      </c>
      <c r="C366" s="289">
        <v>0</v>
      </c>
    </row>
    <row r="367" spans="1:12">
      <c r="A367" s="161" t="s">
        <v>11</v>
      </c>
      <c r="B367" s="256">
        <v>14</v>
      </c>
      <c r="C367" s="289">
        <v>0</v>
      </c>
    </row>
    <row r="368" spans="1:12">
      <c r="A368" s="161" t="s">
        <v>12</v>
      </c>
      <c r="B368" s="256">
        <v>17</v>
      </c>
      <c r="C368" s="289">
        <v>0</v>
      </c>
      <c r="G368" s="91"/>
      <c r="H368" s="91"/>
      <c r="I368" s="91"/>
      <c r="J368" s="91"/>
      <c r="K368" s="91"/>
      <c r="L368" s="91"/>
    </row>
    <row r="369" spans="1:12">
      <c r="A369" s="161" t="s">
        <v>13</v>
      </c>
      <c r="B369" s="256">
        <v>114</v>
      </c>
      <c r="C369" s="256">
        <v>0.9</v>
      </c>
      <c r="G369" s="96"/>
      <c r="H369" s="96"/>
      <c r="I369" s="96"/>
      <c r="J369" s="96"/>
      <c r="K369" s="96"/>
      <c r="L369" s="91"/>
    </row>
    <row r="372" spans="1:12">
      <c r="C372" s="95"/>
      <c r="D372" s="95"/>
    </row>
    <row r="373" spans="1:12">
      <c r="C373" s="95"/>
      <c r="D373" s="95"/>
    </row>
    <row r="374" spans="1:12">
      <c r="A374" s="2" t="s">
        <v>210</v>
      </c>
      <c r="D374" s="95"/>
    </row>
    <row r="375" spans="1:12">
      <c r="D375" s="95"/>
    </row>
    <row r="376" spans="1:12">
      <c r="A376" s="163" t="s">
        <v>14</v>
      </c>
      <c r="B376" s="164" t="s">
        <v>0</v>
      </c>
      <c r="C376" s="164" t="s">
        <v>1</v>
      </c>
    </row>
    <row r="377" spans="1:12">
      <c r="A377" s="161" t="s">
        <v>15</v>
      </c>
      <c r="B377" s="256">
        <v>8.8000000000000007</v>
      </c>
      <c r="C377" s="256">
        <v>0.8</v>
      </c>
    </row>
    <row r="378" spans="1:12">
      <c r="A378" s="161" t="s">
        <v>16</v>
      </c>
      <c r="B378" s="256">
        <v>557.79999999999995</v>
      </c>
      <c r="C378" s="256">
        <v>0.3</v>
      </c>
    </row>
    <row r="379" spans="1:12">
      <c r="A379" s="161" t="s">
        <v>17</v>
      </c>
      <c r="B379" s="256">
        <v>171.9</v>
      </c>
      <c r="C379" s="290"/>
    </row>
    <row r="380" spans="1:12">
      <c r="A380" s="161" t="s">
        <v>74</v>
      </c>
      <c r="B380" s="256">
        <v>724.7</v>
      </c>
      <c r="C380" s="290"/>
    </row>
    <row r="385" spans="1:6">
      <c r="A385" s="2" t="s">
        <v>211</v>
      </c>
      <c r="B385" s="253"/>
    </row>
    <row r="387" spans="1:6">
      <c r="B387"/>
      <c r="C387" s="164" t="s">
        <v>212</v>
      </c>
      <c r="D387" s="163" t="s">
        <v>213</v>
      </c>
      <c r="E387" s="163" t="s">
        <v>214</v>
      </c>
      <c r="F387" s="163" t="s">
        <v>215</v>
      </c>
    </row>
    <row r="388" spans="1:6">
      <c r="A388" s="268" t="s">
        <v>0</v>
      </c>
      <c r="B388" s="161" t="s">
        <v>15</v>
      </c>
      <c r="C388" s="255">
        <v>100</v>
      </c>
      <c r="D388" s="178"/>
      <c r="E388" s="178"/>
      <c r="F388" s="178"/>
    </row>
    <row r="389" spans="1:6">
      <c r="A389" s="263"/>
      <c r="B389" s="161" t="s">
        <v>16</v>
      </c>
      <c r="C389" s="255">
        <v>57.52</v>
      </c>
      <c r="D389" s="178">
        <v>40.79</v>
      </c>
      <c r="E389" s="178">
        <v>0</v>
      </c>
      <c r="F389" s="178">
        <v>1.69</v>
      </c>
    </row>
    <row r="390" spans="1:6">
      <c r="A390" s="263"/>
      <c r="B390" s="161" t="s">
        <v>17</v>
      </c>
      <c r="C390" s="255">
        <v>61.6</v>
      </c>
      <c r="D390" s="178">
        <v>28.21</v>
      </c>
      <c r="E390" s="178">
        <v>8.73</v>
      </c>
      <c r="F390" s="178">
        <v>1.46</v>
      </c>
    </row>
    <row r="391" spans="1:6">
      <c r="A391" s="259"/>
      <c r="B391" s="161" t="s">
        <v>74</v>
      </c>
      <c r="C391" s="255">
        <v>56.81</v>
      </c>
      <c r="D391" s="178">
        <v>29.92</v>
      </c>
      <c r="E391" s="178">
        <v>10.86</v>
      </c>
      <c r="F391" s="178">
        <v>1.21</v>
      </c>
    </row>
    <row r="392" spans="1:6">
      <c r="A392" s="262" t="s">
        <v>1</v>
      </c>
      <c r="B392" s="161" t="s">
        <v>15</v>
      </c>
      <c r="C392" s="255">
        <v>99.26</v>
      </c>
      <c r="D392" s="178">
        <v>0.41</v>
      </c>
      <c r="E392" s="178">
        <v>0.16</v>
      </c>
      <c r="F392" s="178">
        <v>0.17</v>
      </c>
    </row>
    <row r="393" spans="1:6">
      <c r="A393" s="263"/>
      <c r="B393" s="161" t="s">
        <v>16</v>
      </c>
      <c r="C393" s="255">
        <v>95.15</v>
      </c>
      <c r="D393" s="178">
        <v>2.91</v>
      </c>
      <c r="E393" s="178">
        <v>0.97</v>
      </c>
      <c r="F393" s="178">
        <v>0.97</v>
      </c>
    </row>
    <row r="394" spans="1:6">
      <c r="A394" s="259"/>
      <c r="B394" s="161" t="s">
        <v>17</v>
      </c>
      <c r="C394" s="255">
        <v>100</v>
      </c>
      <c r="D394" s="178"/>
      <c r="E394" s="178"/>
      <c r="F394" s="178"/>
    </row>
    <row r="395" spans="1:6">
      <c r="B395"/>
      <c r="C395" s="94"/>
      <c r="D395" s="15"/>
      <c r="E395" s="15"/>
      <c r="F395" s="15"/>
    </row>
    <row r="396" spans="1:6">
      <c r="B396"/>
    </row>
    <row r="397" spans="1:6">
      <c r="B397"/>
    </row>
    <row r="398" spans="1:6">
      <c r="A398" s="2" t="s">
        <v>216</v>
      </c>
    </row>
    <row r="400" spans="1:6">
      <c r="B400"/>
      <c r="C400" s="164" t="s">
        <v>217</v>
      </c>
      <c r="D400" s="164" t="s">
        <v>218</v>
      </c>
      <c r="E400" s="164" t="s">
        <v>219</v>
      </c>
      <c r="F400" s="164" t="s">
        <v>220</v>
      </c>
    </row>
    <row r="401" spans="1:7">
      <c r="A401" s="268" t="s">
        <v>0</v>
      </c>
      <c r="B401" s="161" t="s">
        <v>15</v>
      </c>
      <c r="C401" s="255">
        <v>100</v>
      </c>
      <c r="D401" s="255"/>
      <c r="E401" s="255"/>
      <c r="F401" s="255"/>
      <c r="G401" s="94"/>
    </row>
    <row r="402" spans="1:7">
      <c r="A402" s="263"/>
      <c r="B402" s="161" t="s">
        <v>16</v>
      </c>
      <c r="C402" s="255">
        <v>66.13</v>
      </c>
      <c r="D402" s="255">
        <v>23.73</v>
      </c>
      <c r="E402" s="255">
        <v>8.4499999999999993</v>
      </c>
      <c r="F402" s="255"/>
      <c r="G402" s="94"/>
    </row>
    <row r="403" spans="1:7">
      <c r="A403" s="263"/>
      <c r="B403" s="161" t="s">
        <v>17</v>
      </c>
      <c r="C403" s="255">
        <v>64.989999999999995</v>
      </c>
      <c r="D403" s="255">
        <v>27.73</v>
      </c>
      <c r="E403" s="255">
        <v>4.37</v>
      </c>
      <c r="F403" s="255">
        <v>1.46</v>
      </c>
      <c r="G403" s="94"/>
    </row>
    <row r="404" spans="1:7">
      <c r="A404" s="259"/>
      <c r="B404" s="161" t="s">
        <v>74</v>
      </c>
      <c r="C404" s="255">
        <v>73.77</v>
      </c>
      <c r="D404" s="255">
        <v>16.579999999999998</v>
      </c>
      <c r="E404" s="255">
        <v>7.24</v>
      </c>
      <c r="F404" s="255">
        <v>1.21</v>
      </c>
      <c r="G404" s="94"/>
    </row>
    <row r="405" spans="1:7">
      <c r="A405" s="262" t="s">
        <v>1</v>
      </c>
      <c r="B405" s="161" t="s">
        <v>15</v>
      </c>
      <c r="C405" s="255">
        <v>99.13</v>
      </c>
      <c r="D405" s="255">
        <v>0.65</v>
      </c>
      <c r="E405" s="255">
        <v>0.08</v>
      </c>
      <c r="F405" s="255">
        <v>0.13</v>
      </c>
      <c r="G405" s="94"/>
    </row>
    <row r="406" spans="1:7">
      <c r="A406" s="259"/>
      <c r="B406" s="161" t="s">
        <v>16</v>
      </c>
      <c r="C406" s="255">
        <v>98.06</v>
      </c>
      <c r="D406" s="178">
        <v>0.97</v>
      </c>
      <c r="E406" s="178">
        <v>0.97</v>
      </c>
      <c r="F406" s="178"/>
    </row>
    <row r="409" spans="1:7">
      <c r="B409"/>
      <c r="C409" s="94"/>
      <c r="D409" s="15"/>
      <c r="E409" s="15"/>
      <c r="F409" s="15"/>
    </row>
    <row r="410" spans="1:7">
      <c r="A410" s="2" t="s">
        <v>221</v>
      </c>
      <c r="F410" s="15"/>
    </row>
    <row r="412" spans="1:7">
      <c r="B412" s="164" t="s">
        <v>15</v>
      </c>
      <c r="C412" s="164" t="s">
        <v>16</v>
      </c>
      <c r="D412" s="164" t="s">
        <v>17</v>
      </c>
      <c r="E412" s="164" t="s">
        <v>74</v>
      </c>
    </row>
    <row r="413" spans="1:7">
      <c r="A413" s="163" t="s">
        <v>0</v>
      </c>
      <c r="B413" s="252">
        <v>86.23</v>
      </c>
      <c r="C413" s="252">
        <v>95.6</v>
      </c>
      <c r="D413" s="252">
        <v>98.4</v>
      </c>
      <c r="E413" s="252">
        <v>97.74</v>
      </c>
    </row>
    <row r="414" spans="1:7">
      <c r="A414" s="163" t="s">
        <v>1</v>
      </c>
      <c r="B414" s="252">
        <v>93.29</v>
      </c>
      <c r="C414" s="252">
        <v>96.86</v>
      </c>
      <c r="D414" s="252">
        <v>100</v>
      </c>
      <c r="E414" s="252"/>
    </row>
    <row r="418" spans="1:15">
      <c r="A418" s="2" t="s">
        <v>222</v>
      </c>
    </row>
    <row r="420" spans="1:15">
      <c r="B420" s="164" t="s">
        <v>9</v>
      </c>
      <c r="C420" s="164" t="s">
        <v>10</v>
      </c>
      <c r="D420" s="164" t="s">
        <v>11</v>
      </c>
      <c r="E420" s="164" t="s">
        <v>12</v>
      </c>
      <c r="F420" s="164" t="s">
        <v>13</v>
      </c>
    </row>
    <row r="421" spans="1:15">
      <c r="A421" s="163" t="s">
        <v>0</v>
      </c>
      <c r="B421" s="275">
        <v>97.24</v>
      </c>
      <c r="C421" s="275">
        <v>96.8</v>
      </c>
      <c r="D421" s="275">
        <v>98.42</v>
      </c>
      <c r="E421" s="275">
        <v>96.55</v>
      </c>
      <c r="F421" s="275">
        <v>94.77</v>
      </c>
    </row>
    <row r="422" spans="1:15">
      <c r="A422" s="163" t="s">
        <v>1</v>
      </c>
      <c r="B422" s="252">
        <v>95.86</v>
      </c>
      <c r="C422" s="252">
        <v>48.65</v>
      </c>
      <c r="D422" s="252">
        <v>85</v>
      </c>
      <c r="E422" s="291">
        <v>100</v>
      </c>
      <c r="F422" s="252">
        <v>94.14</v>
      </c>
    </row>
    <row r="423" spans="1:15">
      <c r="A423" s="2"/>
    </row>
    <row r="427" spans="1:15">
      <c r="C427" s="164" t="s">
        <v>223</v>
      </c>
      <c r="D427" s="164" t="s">
        <v>224</v>
      </c>
      <c r="E427" s="164" t="s">
        <v>225</v>
      </c>
    </row>
    <row r="428" spans="1:15">
      <c r="A428" s="268" t="s">
        <v>0</v>
      </c>
      <c r="B428" s="251" t="s">
        <v>9</v>
      </c>
      <c r="C428" s="252">
        <v>7.98</v>
      </c>
      <c r="D428" s="252">
        <v>8.41</v>
      </c>
      <c r="E428" s="252">
        <v>9.4</v>
      </c>
    </row>
    <row r="429" spans="1:15">
      <c r="A429" s="263"/>
      <c r="B429" s="251" t="s">
        <v>10</v>
      </c>
      <c r="C429" s="252">
        <v>2.5</v>
      </c>
      <c r="D429" s="252">
        <v>1.26</v>
      </c>
      <c r="E429" s="252">
        <v>0.45</v>
      </c>
      <c r="M429" s="91"/>
      <c r="N429" s="91"/>
      <c r="O429" s="91"/>
    </row>
    <row r="430" spans="1:15">
      <c r="A430" s="263"/>
      <c r="B430" s="251" t="s">
        <v>11</v>
      </c>
      <c r="C430" s="252">
        <v>14.56</v>
      </c>
      <c r="D430" s="252">
        <v>29.61</v>
      </c>
      <c r="E430" s="252">
        <v>34.72</v>
      </c>
      <c r="M430" s="91"/>
      <c r="N430" s="96"/>
      <c r="O430" s="91"/>
    </row>
    <row r="431" spans="1:15">
      <c r="A431" s="263"/>
      <c r="B431" s="251" t="s">
        <v>12</v>
      </c>
      <c r="C431" s="252">
        <v>3.25</v>
      </c>
      <c r="D431" s="252">
        <v>7.21</v>
      </c>
      <c r="E431" s="252">
        <v>9.06</v>
      </c>
    </row>
    <row r="432" spans="1:15">
      <c r="A432" s="263"/>
      <c r="B432" s="251" t="s">
        <v>13</v>
      </c>
      <c r="C432" s="252">
        <v>71.709999999999994</v>
      </c>
      <c r="D432" s="252">
        <v>53.51</v>
      </c>
      <c r="E432" s="252">
        <v>46.37</v>
      </c>
    </row>
    <row r="433" spans="1:5">
      <c r="A433" s="268" t="s">
        <v>1</v>
      </c>
      <c r="B433" s="251" t="s">
        <v>9</v>
      </c>
      <c r="C433" s="252">
        <v>6.93</v>
      </c>
      <c r="D433" s="252">
        <v>8.76</v>
      </c>
      <c r="E433" s="252">
        <v>27.06</v>
      </c>
    </row>
    <row r="434" spans="1:5">
      <c r="A434" s="263"/>
      <c r="B434" s="251" t="s">
        <v>10</v>
      </c>
      <c r="C434" s="252">
        <v>0.76</v>
      </c>
      <c r="D434" s="252">
        <v>0.44</v>
      </c>
      <c r="E434" s="252">
        <v>0</v>
      </c>
    </row>
    <row r="435" spans="1:5">
      <c r="A435" s="263"/>
      <c r="B435" s="251" t="s">
        <v>11</v>
      </c>
      <c r="C435" s="252">
        <v>0.39</v>
      </c>
      <c r="D435" s="252">
        <v>0.8</v>
      </c>
      <c r="E435" s="252">
        <v>9.34</v>
      </c>
    </row>
    <row r="436" spans="1:5">
      <c r="A436" s="263"/>
      <c r="B436" s="251" t="s">
        <v>12</v>
      </c>
      <c r="C436" s="252">
        <v>0.2</v>
      </c>
      <c r="D436" s="252">
        <v>0.43</v>
      </c>
      <c r="E436" s="252">
        <v>2.2200000000000002</v>
      </c>
    </row>
    <row r="437" spans="1:5">
      <c r="A437" s="259"/>
      <c r="B437" s="251" t="s">
        <v>13</v>
      </c>
      <c r="C437" s="252">
        <v>91.72</v>
      </c>
      <c r="D437" s="252">
        <v>89.57</v>
      </c>
      <c r="E437" s="252">
        <v>61.38</v>
      </c>
    </row>
    <row r="443" spans="1:5">
      <c r="A443" s="2" t="s">
        <v>226</v>
      </c>
      <c r="B443" s="253"/>
    </row>
    <row r="445" spans="1:5">
      <c r="C445" s="164" t="s">
        <v>223</v>
      </c>
      <c r="D445" s="164" t="s">
        <v>224</v>
      </c>
      <c r="E445" s="164" t="s">
        <v>225</v>
      </c>
    </row>
    <row r="446" spans="1:5">
      <c r="A446" s="268" t="s">
        <v>0</v>
      </c>
      <c r="B446" s="251" t="s">
        <v>15</v>
      </c>
      <c r="C446" s="252">
        <v>10.06</v>
      </c>
      <c r="D446" s="252">
        <v>2.0299999999999998</v>
      </c>
      <c r="E446" s="252">
        <v>0.36</v>
      </c>
    </row>
    <row r="447" spans="1:5">
      <c r="A447" s="263"/>
      <c r="B447" s="251" t="s">
        <v>16</v>
      </c>
      <c r="C447" s="252">
        <v>48.25</v>
      </c>
      <c r="D447" s="252">
        <v>40.630000000000003</v>
      </c>
      <c r="E447" s="252">
        <v>24.87</v>
      </c>
    </row>
    <row r="448" spans="1:5">
      <c r="A448" s="263"/>
      <c r="B448" s="251" t="s">
        <v>17</v>
      </c>
      <c r="C448" s="252">
        <v>26.38</v>
      </c>
      <c r="D448" s="252">
        <v>34.6</v>
      </c>
      <c r="E448" s="252">
        <v>49.26</v>
      </c>
    </row>
    <row r="449" spans="1:5">
      <c r="A449" s="263"/>
      <c r="B449" s="251" t="s">
        <v>74</v>
      </c>
      <c r="C449" s="252">
        <v>15.31</v>
      </c>
      <c r="D449" s="252">
        <v>22.73</v>
      </c>
      <c r="E449" s="252">
        <v>25.5</v>
      </c>
    </row>
    <row r="450" spans="1:5">
      <c r="A450" s="268" t="s">
        <v>1</v>
      </c>
      <c r="B450" s="251" t="s">
        <v>15</v>
      </c>
      <c r="C450" s="252">
        <v>92.79</v>
      </c>
      <c r="D450" s="252">
        <v>90.5</v>
      </c>
      <c r="E450" s="252">
        <v>56.12</v>
      </c>
    </row>
    <row r="451" spans="1:5">
      <c r="A451" s="259"/>
      <c r="B451" s="251" t="s">
        <v>16</v>
      </c>
      <c r="C451" s="252">
        <v>7.2</v>
      </c>
      <c r="D451" s="252">
        <v>9.44</v>
      </c>
      <c r="E451" s="252">
        <v>43.88</v>
      </c>
    </row>
    <row r="452" spans="1:5">
      <c r="C452" s="92"/>
      <c r="D452" s="92"/>
      <c r="E452" s="92"/>
    </row>
    <row r="453" spans="1:5">
      <c r="C453" s="92"/>
      <c r="D453" s="92"/>
      <c r="E453" s="92"/>
    </row>
    <row r="455" spans="1:5">
      <c r="A455" s="2" t="s">
        <v>227</v>
      </c>
    </row>
    <row r="457" spans="1:5">
      <c r="B457" s="164" t="s">
        <v>1</v>
      </c>
      <c r="C457" s="164" t="s">
        <v>0</v>
      </c>
    </row>
    <row r="458" spans="1:5">
      <c r="A458" s="161" t="s">
        <v>228</v>
      </c>
      <c r="B458" s="255">
        <v>1.1000000000000001</v>
      </c>
      <c r="C458" s="255">
        <v>0.77</v>
      </c>
    </row>
    <row r="459" spans="1:5">
      <c r="A459" s="161" t="s">
        <v>229</v>
      </c>
      <c r="B459" s="255">
        <v>1.69</v>
      </c>
      <c r="C459" s="255">
        <v>5.72</v>
      </c>
    </row>
    <row r="460" spans="1:5">
      <c r="A460" s="161" t="s">
        <v>230</v>
      </c>
      <c r="B460" s="255">
        <v>3.61</v>
      </c>
      <c r="C460" s="255">
        <v>6.47</v>
      </c>
    </row>
    <row r="461" spans="1:5">
      <c r="A461" s="161" t="s">
        <v>231</v>
      </c>
      <c r="B461" s="255">
        <v>22.93</v>
      </c>
      <c r="C461" s="255">
        <v>14.06</v>
      </c>
    </row>
    <row r="462" spans="1:5">
      <c r="A462" s="161" t="s">
        <v>232</v>
      </c>
      <c r="B462" s="255">
        <v>27.3</v>
      </c>
      <c r="C462" s="255">
        <v>18.88</v>
      </c>
    </row>
    <row r="463" spans="1:5">
      <c r="A463" s="161" t="s">
        <v>233</v>
      </c>
      <c r="B463" s="255">
        <v>6.08</v>
      </c>
      <c r="C463" s="255">
        <v>78.08</v>
      </c>
    </row>
    <row r="465" spans="1:14">
      <c r="L465" s="4"/>
      <c r="N465" s="4"/>
    </row>
    <row r="467" spans="1:14">
      <c r="A467" s="2" t="s">
        <v>234</v>
      </c>
    </row>
    <row r="469" spans="1:14">
      <c r="B469" s="164"/>
      <c r="C469" s="164" t="s">
        <v>233</v>
      </c>
      <c r="D469" s="164" t="s">
        <v>230</v>
      </c>
      <c r="E469" s="164" t="s">
        <v>231</v>
      </c>
      <c r="F469" s="164" t="s">
        <v>228</v>
      </c>
      <c r="G469" s="176" t="s">
        <v>232</v>
      </c>
      <c r="H469" s="176" t="s">
        <v>229</v>
      </c>
    </row>
    <row r="470" spans="1:14">
      <c r="A470" s="268" t="s">
        <v>0</v>
      </c>
      <c r="B470" s="251" t="s">
        <v>9</v>
      </c>
      <c r="C470" s="251">
        <v>8.4700000000000006</v>
      </c>
      <c r="D470" s="251">
        <v>30.64</v>
      </c>
      <c r="E470" s="251">
        <v>5.53</v>
      </c>
      <c r="F470" s="251">
        <v>31.07</v>
      </c>
      <c r="G470" s="161">
        <v>4.01</v>
      </c>
      <c r="H470" s="161">
        <v>21.04</v>
      </c>
    </row>
    <row r="471" spans="1:14">
      <c r="A471" s="263"/>
      <c r="B471" s="251" t="s">
        <v>10</v>
      </c>
      <c r="C471" s="251">
        <v>1.86</v>
      </c>
      <c r="D471" s="251">
        <v>1.28</v>
      </c>
      <c r="E471" s="251">
        <v>2.95</v>
      </c>
      <c r="F471" s="251">
        <v>5.37</v>
      </c>
      <c r="G471" s="161">
        <v>5.26</v>
      </c>
      <c r="H471" s="161"/>
    </row>
    <row r="472" spans="1:14">
      <c r="A472" s="263"/>
      <c r="B472" s="251" t="s">
        <v>11</v>
      </c>
      <c r="C472" s="251">
        <v>5.03</v>
      </c>
      <c r="D472" s="251">
        <v>6.8</v>
      </c>
      <c r="E472" s="251">
        <v>48.04</v>
      </c>
      <c r="F472" s="251">
        <v>57.04</v>
      </c>
      <c r="G472" s="161">
        <v>51.24</v>
      </c>
      <c r="H472" s="161">
        <v>19.91</v>
      </c>
    </row>
    <row r="473" spans="1:14">
      <c r="A473" s="263"/>
      <c r="B473" s="251" t="s">
        <v>12</v>
      </c>
      <c r="C473" s="251">
        <v>2.23</v>
      </c>
      <c r="D473" s="251">
        <v>0.78</v>
      </c>
      <c r="E473" s="251">
        <v>5.24</v>
      </c>
      <c r="F473" s="251">
        <v>6.52</v>
      </c>
      <c r="G473" s="161">
        <v>10.64</v>
      </c>
      <c r="H473" s="161">
        <v>3.81</v>
      </c>
    </row>
    <row r="474" spans="1:14">
      <c r="A474" s="263"/>
      <c r="B474" s="251" t="s">
        <v>13</v>
      </c>
      <c r="C474" s="251">
        <v>82.4</v>
      </c>
      <c r="D474" s="251">
        <v>60.5</v>
      </c>
      <c r="E474" s="251">
        <v>38.24</v>
      </c>
      <c r="F474" s="251"/>
      <c r="G474" s="161">
        <v>28.83</v>
      </c>
      <c r="H474" s="161">
        <v>55.24</v>
      </c>
    </row>
    <row r="475" spans="1:14">
      <c r="A475" s="268" t="s">
        <v>1</v>
      </c>
      <c r="B475" s="251" t="s">
        <v>9</v>
      </c>
      <c r="C475" s="251">
        <v>6.08</v>
      </c>
      <c r="D475" s="251">
        <v>25.09</v>
      </c>
      <c r="E475" s="251">
        <v>5.9</v>
      </c>
      <c r="F475" s="251">
        <v>5.9</v>
      </c>
      <c r="G475" s="161">
        <v>6.39</v>
      </c>
      <c r="H475" s="161">
        <v>19.079999999999998</v>
      </c>
    </row>
    <row r="476" spans="1:14">
      <c r="A476" s="263"/>
      <c r="B476" s="251" t="s">
        <v>10</v>
      </c>
      <c r="C476" s="251">
        <v>0.68</v>
      </c>
      <c r="D476" s="251"/>
      <c r="E476" s="251">
        <v>0.56999999999999995</v>
      </c>
      <c r="F476" s="251"/>
      <c r="G476" s="161">
        <v>1.28</v>
      </c>
      <c r="H476" s="161"/>
    </row>
    <row r="477" spans="1:14">
      <c r="A477" s="263"/>
      <c r="B477" s="251" t="s">
        <v>11</v>
      </c>
      <c r="C477" s="251">
        <v>0.3</v>
      </c>
      <c r="D477" s="251"/>
      <c r="E477" s="251">
        <v>0.78</v>
      </c>
      <c r="F477" s="251"/>
      <c r="G477" s="161">
        <v>0.33</v>
      </c>
      <c r="H477" s="161"/>
    </row>
    <row r="478" spans="1:14">
      <c r="A478" s="263"/>
      <c r="B478" s="251" t="s">
        <v>12</v>
      </c>
      <c r="C478" s="251">
        <v>0.25</v>
      </c>
      <c r="D478" s="251"/>
      <c r="E478" s="251">
        <v>0.14000000000000001</v>
      </c>
      <c r="F478" s="251"/>
      <c r="G478" s="161">
        <v>0.39</v>
      </c>
      <c r="H478" s="161"/>
    </row>
    <row r="479" spans="1:14">
      <c r="A479" s="259"/>
      <c r="B479" s="251" t="s">
        <v>13</v>
      </c>
      <c r="C479" s="251">
        <v>92.7</v>
      </c>
      <c r="D479" s="251">
        <v>74.91</v>
      </c>
      <c r="E479" s="251">
        <v>92.61</v>
      </c>
      <c r="F479" s="251">
        <v>94.1</v>
      </c>
      <c r="G479" s="161">
        <v>91.61</v>
      </c>
      <c r="H479" s="161">
        <v>80.92</v>
      </c>
    </row>
    <row r="480" spans="1:14">
      <c r="L480" s="4"/>
      <c r="N480" s="4"/>
    </row>
    <row r="489" spans="1:9" ht="15.5" thickBot="1"/>
    <row r="490" spans="1:9" ht="15.5" thickTop="1">
      <c r="A490" s="292" t="s">
        <v>64</v>
      </c>
      <c r="B490" s="293" t="s">
        <v>374</v>
      </c>
      <c r="C490" s="292" t="s">
        <v>9</v>
      </c>
      <c r="D490" s="292" t="s">
        <v>10</v>
      </c>
      <c r="E490" s="292" t="s">
        <v>11</v>
      </c>
      <c r="F490" s="292" t="s">
        <v>12</v>
      </c>
      <c r="G490" s="292" t="s">
        <v>13</v>
      </c>
    </row>
    <row r="491" spans="1:9" ht="14.5" customHeight="1">
      <c r="A491" s="298" t="s">
        <v>0</v>
      </c>
      <c r="B491" s="111" t="s">
        <v>233</v>
      </c>
      <c r="C491" s="112">
        <v>8.4700000000000006</v>
      </c>
      <c r="D491" s="112">
        <v>1.86</v>
      </c>
      <c r="E491" s="112">
        <v>5.03</v>
      </c>
      <c r="F491" s="112">
        <v>2.23</v>
      </c>
      <c r="G491" s="112">
        <v>82.4</v>
      </c>
      <c r="H491" s="3"/>
      <c r="I491" s="3"/>
    </row>
    <row r="492" spans="1:9">
      <c r="A492" s="299"/>
      <c r="B492" s="93" t="s">
        <v>230</v>
      </c>
      <c r="C492" s="8">
        <v>30.64</v>
      </c>
      <c r="D492" s="8">
        <v>1.28</v>
      </c>
      <c r="E492" s="8">
        <v>6.8</v>
      </c>
      <c r="F492" s="8">
        <v>0.78</v>
      </c>
      <c r="G492" s="8">
        <v>60.5</v>
      </c>
      <c r="H492" s="3"/>
      <c r="I492" s="3"/>
    </row>
    <row r="493" spans="1:9">
      <c r="A493" s="299"/>
      <c r="B493" s="93" t="s">
        <v>231</v>
      </c>
      <c r="C493" s="8">
        <v>5.53</v>
      </c>
      <c r="D493" s="8">
        <v>2.95</v>
      </c>
      <c r="E493" s="8">
        <v>48.04</v>
      </c>
      <c r="F493" s="8">
        <v>5.24</v>
      </c>
      <c r="G493" s="8">
        <v>38.24</v>
      </c>
      <c r="H493" s="3"/>
      <c r="I493" s="3"/>
    </row>
    <row r="494" spans="1:9">
      <c r="A494" s="299"/>
      <c r="B494" s="93" t="s">
        <v>228</v>
      </c>
      <c r="C494" s="8">
        <v>31.07</v>
      </c>
      <c r="D494" s="8">
        <v>5.37</v>
      </c>
      <c r="E494" s="8">
        <v>57.04</v>
      </c>
      <c r="F494" s="8">
        <v>6.52</v>
      </c>
      <c r="G494" s="8"/>
      <c r="H494" s="3"/>
      <c r="I494" s="3"/>
    </row>
    <row r="495" spans="1:9">
      <c r="A495" s="299"/>
      <c r="B495" s="93" t="s">
        <v>232</v>
      </c>
      <c r="C495" s="8">
        <v>4.01</v>
      </c>
      <c r="D495" s="8">
        <v>5.26</v>
      </c>
      <c r="E495" s="8">
        <v>51.24</v>
      </c>
      <c r="F495" s="8">
        <v>10.64</v>
      </c>
      <c r="G495" s="8">
        <v>28.83</v>
      </c>
      <c r="H495" s="3"/>
      <c r="I495" s="3"/>
    </row>
    <row r="496" spans="1:9">
      <c r="A496" s="301"/>
      <c r="B496" s="93" t="s">
        <v>229</v>
      </c>
      <c r="C496" s="8">
        <v>21.04</v>
      </c>
      <c r="D496" s="8"/>
      <c r="E496" s="8">
        <v>19.91</v>
      </c>
      <c r="F496" s="8">
        <v>3.81</v>
      </c>
      <c r="G496" s="8">
        <v>55.24</v>
      </c>
    </row>
    <row r="497" spans="1:8" ht="14.5" customHeight="1">
      <c r="A497" s="298" t="s">
        <v>1</v>
      </c>
      <c r="B497" s="111" t="s">
        <v>233</v>
      </c>
      <c r="C497" s="112">
        <v>6.08</v>
      </c>
      <c r="D497" s="112">
        <v>0.68</v>
      </c>
      <c r="E497" s="112">
        <v>0.3</v>
      </c>
      <c r="F497" s="112">
        <v>0.25</v>
      </c>
      <c r="G497" s="112">
        <v>92.7</v>
      </c>
    </row>
    <row r="498" spans="1:8">
      <c r="A498" s="299"/>
      <c r="B498" s="93" t="s">
        <v>230</v>
      </c>
      <c r="C498" s="8">
        <v>25.09</v>
      </c>
      <c r="D498" s="8"/>
      <c r="E498" s="8"/>
      <c r="F498" s="8"/>
      <c r="G498" s="8">
        <v>74.91</v>
      </c>
    </row>
    <row r="499" spans="1:8">
      <c r="A499" s="299"/>
      <c r="B499" s="93" t="s">
        <v>231</v>
      </c>
      <c r="C499" s="8">
        <v>5.9</v>
      </c>
      <c r="D499" s="8">
        <v>0.56999999999999995</v>
      </c>
      <c r="E499" s="8">
        <v>0.78</v>
      </c>
      <c r="F499" s="8">
        <v>0.14000000000000001</v>
      </c>
      <c r="G499" s="8">
        <v>92.61</v>
      </c>
    </row>
    <row r="500" spans="1:8">
      <c r="A500" s="299"/>
      <c r="B500" s="93" t="s">
        <v>228</v>
      </c>
      <c r="C500" s="8">
        <v>5.9</v>
      </c>
      <c r="D500" s="8"/>
      <c r="E500" s="8"/>
      <c r="F500" s="8"/>
      <c r="G500" s="8">
        <v>94.1</v>
      </c>
    </row>
    <row r="501" spans="1:8">
      <c r="A501" s="299"/>
      <c r="B501" s="93" t="s">
        <v>232</v>
      </c>
      <c r="C501" s="8">
        <v>6.39</v>
      </c>
      <c r="D501" s="8">
        <v>1.28</v>
      </c>
      <c r="E501" s="8">
        <v>0.33</v>
      </c>
      <c r="F501" s="8">
        <v>0.39</v>
      </c>
      <c r="G501" s="8">
        <v>91.61</v>
      </c>
    </row>
    <row r="502" spans="1:8" ht="15.5" thickBot="1">
      <c r="A502" s="300"/>
      <c r="B502" s="113" t="s">
        <v>229</v>
      </c>
      <c r="C502" s="114">
        <v>19.079999999999998</v>
      </c>
      <c r="D502" s="114"/>
      <c r="E502" s="114"/>
      <c r="F502" s="114"/>
      <c r="G502" s="114">
        <v>80.92</v>
      </c>
    </row>
    <row r="503" spans="1:8" ht="15.5" thickTop="1"/>
    <row r="505" spans="1:8">
      <c r="A505" s="2" t="s">
        <v>235</v>
      </c>
    </row>
    <row r="508" spans="1:8">
      <c r="A508" s="261"/>
      <c r="B508" s="164"/>
      <c r="C508" s="164" t="s">
        <v>233</v>
      </c>
      <c r="D508" s="164" t="s">
        <v>230</v>
      </c>
      <c r="E508" s="164" t="s">
        <v>231</v>
      </c>
      <c r="F508" s="164" t="s">
        <v>228</v>
      </c>
      <c r="G508" s="176" t="s">
        <v>232</v>
      </c>
      <c r="H508" s="176" t="s">
        <v>229</v>
      </c>
    </row>
    <row r="509" spans="1:8">
      <c r="A509" s="262" t="s">
        <v>0</v>
      </c>
      <c r="B509" s="251" t="s">
        <v>15</v>
      </c>
      <c r="C509" s="255">
        <v>10.96</v>
      </c>
      <c r="D509" s="255">
        <v>4.0599999999999996</v>
      </c>
      <c r="E509" s="255">
        <v>6.74</v>
      </c>
      <c r="F509" s="255"/>
      <c r="G509" s="178">
        <v>4.46</v>
      </c>
      <c r="H509" s="178">
        <v>6.75</v>
      </c>
    </row>
    <row r="510" spans="1:8">
      <c r="A510" s="263"/>
      <c r="B510" s="251" t="s">
        <v>16</v>
      </c>
      <c r="C510" s="255">
        <v>47.14</v>
      </c>
      <c r="D510" s="255">
        <v>33.549999999999997</v>
      </c>
      <c r="E510" s="255">
        <v>47.52</v>
      </c>
      <c r="F510" s="255">
        <v>42.09</v>
      </c>
      <c r="G510" s="178">
        <v>49.98</v>
      </c>
      <c r="H510" s="178">
        <v>33.119999999999997</v>
      </c>
    </row>
    <row r="511" spans="1:8">
      <c r="A511" s="263"/>
      <c r="B511" s="251" t="s">
        <v>17</v>
      </c>
      <c r="C511" s="255">
        <v>24.71</v>
      </c>
      <c r="D511" s="255">
        <v>29.5</v>
      </c>
      <c r="E511" s="255">
        <v>33.26</v>
      </c>
      <c r="F511" s="255">
        <v>26.84</v>
      </c>
      <c r="G511" s="178">
        <v>34.39</v>
      </c>
      <c r="H511" s="178">
        <v>17.88</v>
      </c>
    </row>
    <row r="512" spans="1:8">
      <c r="A512" s="263"/>
      <c r="B512" s="251" t="s">
        <v>74</v>
      </c>
      <c r="C512" s="255">
        <v>17.190000000000001</v>
      </c>
      <c r="D512" s="255">
        <v>32.89</v>
      </c>
      <c r="E512" s="255">
        <v>12.48</v>
      </c>
      <c r="F512" s="255">
        <v>31.07</v>
      </c>
      <c r="G512" s="178">
        <v>11.17</v>
      </c>
      <c r="H512" s="178">
        <v>42.25</v>
      </c>
    </row>
    <row r="513" spans="1:9">
      <c r="A513" s="268" t="s">
        <v>1</v>
      </c>
      <c r="B513" s="251" t="s">
        <v>15</v>
      </c>
      <c r="C513" s="255">
        <v>90.74</v>
      </c>
      <c r="D513" s="255">
        <v>77.27</v>
      </c>
      <c r="E513" s="255">
        <v>93.76</v>
      </c>
      <c r="F513" s="255">
        <v>100</v>
      </c>
      <c r="G513" s="178">
        <v>96.81</v>
      </c>
      <c r="H513" s="178">
        <v>91.26</v>
      </c>
    </row>
    <row r="514" spans="1:9">
      <c r="A514" s="263"/>
      <c r="B514" s="251" t="s">
        <v>16</v>
      </c>
      <c r="C514" s="255">
        <v>9.26</v>
      </c>
      <c r="D514" s="255">
        <v>22.73</v>
      </c>
      <c r="E514" s="255">
        <v>6.18</v>
      </c>
      <c r="F514" s="255"/>
      <c r="G514" s="178">
        <v>3.19</v>
      </c>
      <c r="H514" s="178">
        <v>8.74</v>
      </c>
    </row>
    <row r="515" spans="1:9">
      <c r="A515" s="259"/>
      <c r="B515" s="251" t="s">
        <v>17</v>
      </c>
      <c r="C515" s="251"/>
      <c r="D515" s="251"/>
      <c r="E515" s="251">
        <v>0.05</v>
      </c>
      <c r="F515" s="251"/>
      <c r="G515" s="161"/>
      <c r="H515" s="161"/>
    </row>
    <row r="524" spans="1:9">
      <c r="A524" t="s">
        <v>236</v>
      </c>
    </row>
    <row r="527" spans="1:9">
      <c r="C527" s="3" t="s">
        <v>237</v>
      </c>
      <c r="D527" s="3" t="s">
        <v>238</v>
      </c>
      <c r="E527" s="3" t="s">
        <v>239</v>
      </c>
      <c r="F527" s="3" t="s">
        <v>240</v>
      </c>
      <c r="G527" s="3" t="s">
        <v>241</v>
      </c>
      <c r="H527" s="3" t="s">
        <v>242</v>
      </c>
      <c r="I527" s="3" t="s">
        <v>243</v>
      </c>
    </row>
    <row r="528" spans="1:9">
      <c r="A528" t="s">
        <v>0</v>
      </c>
      <c r="B528" s="3" t="s">
        <v>15</v>
      </c>
      <c r="C528" s="92">
        <v>4.42</v>
      </c>
      <c r="D528" s="3">
        <v>2.46</v>
      </c>
      <c r="E528" s="3">
        <v>8.1999999999999993</v>
      </c>
      <c r="F528" s="3">
        <v>12.44</v>
      </c>
      <c r="G528" s="3">
        <v>12.58</v>
      </c>
      <c r="H528" s="3">
        <v>15.24</v>
      </c>
      <c r="I528" s="3">
        <v>6.08</v>
      </c>
    </row>
    <row r="529" spans="1:9">
      <c r="B529" s="3" t="s">
        <v>16</v>
      </c>
      <c r="C529" s="92">
        <v>48.35</v>
      </c>
      <c r="D529" s="3">
        <v>45.93</v>
      </c>
      <c r="E529" s="3">
        <v>35.049999999999997</v>
      </c>
      <c r="F529" s="3">
        <v>38.35</v>
      </c>
      <c r="G529" s="3">
        <v>44.89</v>
      </c>
      <c r="H529" s="3">
        <v>32.32</v>
      </c>
      <c r="I529" s="3">
        <v>31.56</v>
      </c>
    </row>
    <row r="530" spans="1:9">
      <c r="B530" s="3" t="s">
        <v>17</v>
      </c>
      <c r="C530" s="92">
        <v>28.76</v>
      </c>
      <c r="D530" s="3">
        <v>34.54</v>
      </c>
      <c r="E530" s="3">
        <v>43.11</v>
      </c>
      <c r="F530" s="3">
        <v>42.73</v>
      </c>
      <c r="G530" s="3">
        <v>34.840000000000003</v>
      </c>
      <c r="H530" s="3">
        <v>21.93</v>
      </c>
      <c r="I530" s="3">
        <v>36.549999999999997</v>
      </c>
    </row>
    <row r="531" spans="1:9">
      <c r="B531" s="3" t="s">
        <v>74</v>
      </c>
      <c r="C531" s="92">
        <v>18.47</v>
      </c>
      <c r="D531" s="3">
        <v>17.07</v>
      </c>
      <c r="E531" s="3">
        <v>13.64</v>
      </c>
      <c r="F531" s="3">
        <v>6.48</v>
      </c>
      <c r="G531" s="3">
        <v>7.69</v>
      </c>
      <c r="H531" s="3">
        <v>30.5</v>
      </c>
      <c r="I531" s="3">
        <v>25.81</v>
      </c>
    </row>
    <row r="532" spans="1:9">
      <c r="A532" t="s">
        <v>1</v>
      </c>
      <c r="B532" s="3" t="s">
        <v>15</v>
      </c>
      <c r="C532" s="3">
        <v>89.67</v>
      </c>
      <c r="D532" s="3">
        <v>90.92</v>
      </c>
      <c r="E532" s="3">
        <v>97.92</v>
      </c>
      <c r="F532" s="3">
        <v>97.05</v>
      </c>
      <c r="G532" s="3">
        <v>95.76</v>
      </c>
      <c r="H532" s="3">
        <v>94.46</v>
      </c>
      <c r="I532" s="3">
        <v>95.58</v>
      </c>
    </row>
    <row r="533" spans="1:9">
      <c r="B533" s="3" t="s">
        <v>16</v>
      </c>
      <c r="C533" s="3">
        <v>10.31</v>
      </c>
      <c r="D533" s="3">
        <v>8.8699999999999992</v>
      </c>
      <c r="E533" s="3">
        <v>2.08</v>
      </c>
      <c r="F533" s="3">
        <v>2.95</v>
      </c>
      <c r="G533" s="3">
        <v>4.24</v>
      </c>
      <c r="H533" s="3">
        <v>5.54</v>
      </c>
      <c r="I533" s="3">
        <v>4.42</v>
      </c>
    </row>
    <row r="534" spans="1:9">
      <c r="B534" s="3" t="s">
        <v>17</v>
      </c>
      <c r="C534" s="3">
        <v>0.02</v>
      </c>
      <c r="D534" s="3">
        <v>0.21</v>
      </c>
      <c r="G534" s="3"/>
      <c r="H534" s="3"/>
      <c r="I534" s="3"/>
    </row>
    <row r="535" spans="1:9">
      <c r="C535" s="92"/>
      <c r="G535" s="3"/>
      <c r="H535" s="3"/>
      <c r="I535" s="3"/>
    </row>
    <row r="541" spans="1:9">
      <c r="A541" t="s">
        <v>244</v>
      </c>
    </row>
    <row r="544" spans="1:9">
      <c r="A544" t="s">
        <v>64</v>
      </c>
      <c r="B544" s="3" t="s">
        <v>9</v>
      </c>
      <c r="C544" s="92">
        <v>8.1199999999999992</v>
      </c>
    </row>
    <row r="545" spans="1:7">
      <c r="B545" s="3" t="s">
        <v>10</v>
      </c>
      <c r="C545" s="92">
        <v>4</v>
      </c>
    </row>
    <row r="546" spans="1:7">
      <c r="B546" s="3" t="s">
        <v>11</v>
      </c>
      <c r="C546" s="92">
        <v>21.09</v>
      </c>
    </row>
    <row r="547" spans="1:7">
      <c r="B547" s="3" t="s">
        <v>12</v>
      </c>
      <c r="C547" s="92">
        <v>15.76</v>
      </c>
    </row>
    <row r="548" spans="1:7">
      <c r="B548" s="3" t="s">
        <v>13</v>
      </c>
      <c r="C548" s="92">
        <v>6.01</v>
      </c>
    </row>
    <row r="549" spans="1:7">
      <c r="A549" t="s">
        <v>14</v>
      </c>
      <c r="B549" s="3" t="s">
        <v>15</v>
      </c>
      <c r="C549" s="92">
        <v>1.1200000000000001</v>
      </c>
    </row>
    <row r="550" spans="1:7">
      <c r="B550" s="3" t="s">
        <v>16</v>
      </c>
      <c r="C550" s="92">
        <v>9.1</v>
      </c>
    </row>
    <row r="551" spans="1:7">
      <c r="B551" s="3" t="s">
        <v>17</v>
      </c>
      <c r="C551" s="92">
        <v>11.44</v>
      </c>
    </row>
    <row r="552" spans="1:7">
      <c r="B552" s="3" t="s">
        <v>74</v>
      </c>
      <c r="C552" s="92">
        <v>7.51</v>
      </c>
    </row>
    <row r="553" spans="1:7">
      <c r="C553" s="3">
        <v>8.57</v>
      </c>
    </row>
    <row r="555" spans="1:7">
      <c r="A555" s="115" t="s">
        <v>245</v>
      </c>
    </row>
    <row r="557" spans="1:7">
      <c r="B557" s="3" t="s">
        <v>9</v>
      </c>
      <c r="C557" s="3" t="s">
        <v>10</v>
      </c>
      <c r="D557" s="3" t="s">
        <v>11</v>
      </c>
      <c r="E557" s="3" t="s">
        <v>12</v>
      </c>
      <c r="F557" s="3" t="s">
        <v>13</v>
      </c>
    </row>
    <row r="558" spans="1:7">
      <c r="A558" t="s">
        <v>246</v>
      </c>
      <c r="B558" s="92">
        <v>5.62</v>
      </c>
      <c r="C558" s="92">
        <v>1.6</v>
      </c>
      <c r="D558" s="92">
        <v>7.91</v>
      </c>
      <c r="E558" s="92">
        <v>5.91</v>
      </c>
      <c r="F558" s="92">
        <v>3.2</v>
      </c>
      <c r="G558" s="8">
        <f>AVERAGE(B558:F558)</f>
        <v>4.8479999999999999</v>
      </c>
    </row>
    <row r="559" spans="1:7">
      <c r="A559" t="s">
        <v>247</v>
      </c>
      <c r="B559" s="92">
        <v>3.02</v>
      </c>
      <c r="C559" s="92">
        <v>3.2</v>
      </c>
      <c r="D559" s="92">
        <v>9.49</v>
      </c>
      <c r="E559" s="92">
        <v>6.9</v>
      </c>
      <c r="F559" s="92">
        <v>3.51</v>
      </c>
      <c r="G559" s="8">
        <f t="shared" ref="G559:G572" si="2">AVERAGE(B559:F559)</f>
        <v>5.2239999999999993</v>
      </c>
    </row>
    <row r="560" spans="1:7">
      <c r="A560" t="s">
        <v>248</v>
      </c>
      <c r="B560" s="92">
        <v>1.96</v>
      </c>
      <c r="C560" s="92">
        <v>1.6</v>
      </c>
      <c r="D560" s="92">
        <v>7.73</v>
      </c>
      <c r="E560" s="92">
        <v>4.93</v>
      </c>
      <c r="F560" s="92">
        <v>3.32</v>
      </c>
      <c r="G560" s="8">
        <f t="shared" si="2"/>
        <v>3.9079999999999999</v>
      </c>
    </row>
    <row r="561" spans="1:7">
      <c r="A561" t="s">
        <v>249</v>
      </c>
      <c r="B561" s="92">
        <v>3.13</v>
      </c>
      <c r="C561" s="92">
        <v>0.8</v>
      </c>
      <c r="D561" s="92">
        <v>2.99</v>
      </c>
      <c r="E561" s="92">
        <v>4.43</v>
      </c>
      <c r="F561" s="92">
        <v>2.46</v>
      </c>
      <c r="G561" s="8">
        <f t="shared" si="2"/>
        <v>2.7619999999999996</v>
      </c>
    </row>
    <row r="562" spans="1:7">
      <c r="A562" t="s">
        <v>250</v>
      </c>
      <c r="B562" s="92">
        <v>4.05</v>
      </c>
      <c r="C562" s="92">
        <v>0.8</v>
      </c>
      <c r="D562" s="92">
        <v>6.15</v>
      </c>
      <c r="E562" s="92">
        <v>5.42</v>
      </c>
      <c r="F562" s="92">
        <v>2.95</v>
      </c>
      <c r="G562" s="8">
        <f t="shared" si="2"/>
        <v>3.8740000000000001</v>
      </c>
    </row>
    <row r="563" spans="1:7">
      <c r="A563" t="s">
        <v>251</v>
      </c>
      <c r="B563" s="92">
        <v>7.19</v>
      </c>
      <c r="C563" s="92">
        <v>3.2</v>
      </c>
      <c r="D563" s="92">
        <v>5.98</v>
      </c>
      <c r="E563" s="92">
        <v>4.43</v>
      </c>
      <c r="F563" s="92">
        <v>3.82</v>
      </c>
      <c r="G563" s="8">
        <f t="shared" si="2"/>
        <v>4.9240000000000004</v>
      </c>
    </row>
    <row r="564" spans="1:7">
      <c r="A564" t="s">
        <v>252</v>
      </c>
      <c r="B564" s="92">
        <v>2.35</v>
      </c>
      <c r="C564" s="92">
        <v>3.2</v>
      </c>
      <c r="D564" s="92">
        <v>9.32</v>
      </c>
      <c r="E564" s="92">
        <v>7.88</v>
      </c>
      <c r="F564" s="92">
        <v>3.29</v>
      </c>
      <c r="G564" s="8">
        <f t="shared" si="2"/>
        <v>5.2080000000000002</v>
      </c>
    </row>
    <row r="565" spans="1:7">
      <c r="A565" t="s">
        <v>253</v>
      </c>
      <c r="B565" s="92">
        <v>2.74</v>
      </c>
      <c r="C565" s="92">
        <v>6.4</v>
      </c>
      <c r="D565" s="92">
        <v>17.05</v>
      </c>
      <c r="E565" s="92">
        <v>12.81</v>
      </c>
      <c r="F565" s="92">
        <v>5.87</v>
      </c>
      <c r="G565" s="8">
        <f t="shared" si="2"/>
        <v>8.9740000000000002</v>
      </c>
    </row>
    <row r="566" spans="1:7">
      <c r="A566" t="s">
        <v>254</v>
      </c>
      <c r="B566" s="92">
        <v>4.87</v>
      </c>
      <c r="C566" s="92">
        <v>4</v>
      </c>
      <c r="D566" s="92">
        <v>8.09</v>
      </c>
      <c r="E566" s="92">
        <v>9.85</v>
      </c>
      <c r="F566" s="92">
        <v>4.8899999999999997</v>
      </c>
      <c r="G566" s="8">
        <f t="shared" si="2"/>
        <v>6.3400000000000007</v>
      </c>
    </row>
    <row r="567" spans="1:7">
      <c r="A567" t="s">
        <v>255</v>
      </c>
      <c r="B567" s="92">
        <v>4.05</v>
      </c>
      <c r="C567" s="92">
        <v>4</v>
      </c>
      <c r="D567" s="92">
        <v>11.95</v>
      </c>
      <c r="E567" s="92">
        <v>12.32</v>
      </c>
      <c r="F567" s="92">
        <v>4.6500000000000004</v>
      </c>
      <c r="G567" s="8">
        <f t="shared" si="2"/>
        <v>7.3940000000000001</v>
      </c>
    </row>
    <row r="568" spans="1:7">
      <c r="A568" t="s">
        <v>256</v>
      </c>
      <c r="B568" s="92">
        <v>4.58</v>
      </c>
      <c r="C568" s="92">
        <v>9.6</v>
      </c>
      <c r="D568" s="92">
        <v>20.57</v>
      </c>
      <c r="E568" s="92">
        <v>15.76</v>
      </c>
      <c r="F568" s="92">
        <v>5.57</v>
      </c>
      <c r="G568" s="8">
        <f t="shared" si="2"/>
        <v>11.215999999999999</v>
      </c>
    </row>
    <row r="569" spans="1:7">
      <c r="A569" t="s">
        <v>257</v>
      </c>
      <c r="B569" s="92">
        <v>6.15</v>
      </c>
      <c r="C569" s="92">
        <v>2.4</v>
      </c>
      <c r="D569" s="92">
        <v>14.06</v>
      </c>
      <c r="E569" s="92">
        <v>9.85</v>
      </c>
      <c r="F569" s="92">
        <v>4.37</v>
      </c>
      <c r="G569" s="8">
        <f t="shared" si="2"/>
        <v>7.3659999999999997</v>
      </c>
    </row>
    <row r="570" spans="1:7">
      <c r="A570" t="s">
        <v>258</v>
      </c>
      <c r="B570" s="92">
        <v>10.18</v>
      </c>
      <c r="C570" s="92">
        <v>7.2</v>
      </c>
      <c r="D570" s="92">
        <v>38.32</v>
      </c>
      <c r="E570" s="92">
        <v>24.14</v>
      </c>
      <c r="F570" s="92">
        <v>8.8699999999999992</v>
      </c>
      <c r="G570" s="8">
        <f t="shared" si="2"/>
        <v>17.742000000000001</v>
      </c>
    </row>
    <row r="571" spans="1:7">
      <c r="A571" t="s">
        <v>259</v>
      </c>
      <c r="B571" s="92">
        <v>11.92</v>
      </c>
      <c r="C571" s="92">
        <v>22.4</v>
      </c>
      <c r="D571" s="92">
        <v>44.3</v>
      </c>
      <c r="E571" s="92">
        <v>32.51</v>
      </c>
      <c r="F571" s="92">
        <v>12.78</v>
      </c>
      <c r="G571" s="8">
        <f t="shared" si="2"/>
        <v>24.782</v>
      </c>
    </row>
    <row r="572" spans="1:7">
      <c r="A572" t="s">
        <v>260</v>
      </c>
      <c r="B572" s="92">
        <v>24.43</v>
      </c>
      <c r="C572" s="92">
        <v>19.2</v>
      </c>
      <c r="D572" s="92">
        <v>50.98</v>
      </c>
      <c r="E572" s="92">
        <v>24.63</v>
      </c>
      <c r="F572" s="92">
        <v>17.11</v>
      </c>
      <c r="G572" s="8">
        <f t="shared" si="2"/>
        <v>27.269999999999992</v>
      </c>
    </row>
    <row r="578" spans="1:11" ht="15.5" thickBot="1"/>
    <row r="579" spans="1:11" ht="16.25" thickTop="1" thickBot="1">
      <c r="A579" s="97" t="s">
        <v>261</v>
      </c>
      <c r="B579" s="97" t="s">
        <v>15</v>
      </c>
      <c r="C579" s="97" t="s">
        <v>16</v>
      </c>
      <c r="D579" s="97" t="s">
        <v>17</v>
      </c>
      <c r="E579" s="97" t="s">
        <v>74</v>
      </c>
    </row>
    <row r="580" spans="1:11">
      <c r="A580" t="s">
        <v>253</v>
      </c>
      <c r="B580" s="92">
        <v>2.39</v>
      </c>
      <c r="C580" s="92">
        <v>8.6300000000000008</v>
      </c>
      <c r="D580" s="92">
        <v>7.82</v>
      </c>
      <c r="E580" s="92">
        <v>6.69</v>
      </c>
      <c r="F580" s="92"/>
    </row>
    <row r="581" spans="1:11">
      <c r="A581" t="s">
        <v>248</v>
      </c>
      <c r="B581" s="92">
        <v>3.35</v>
      </c>
      <c r="C581" s="92">
        <v>4.82</v>
      </c>
      <c r="D581" s="92">
        <v>3.54</v>
      </c>
      <c r="E581" s="92">
        <v>1.59</v>
      </c>
      <c r="F581" s="92"/>
      <c r="J581" s="3"/>
      <c r="K581" s="3"/>
    </row>
    <row r="582" spans="1:11">
      <c r="A582" t="s">
        <v>246</v>
      </c>
      <c r="B582" s="92">
        <v>2.23</v>
      </c>
      <c r="C582" s="92">
        <v>4.24</v>
      </c>
      <c r="D582" s="92">
        <v>4.97</v>
      </c>
      <c r="E582" s="92">
        <v>3.6</v>
      </c>
      <c r="F582" s="92"/>
      <c r="J582" s="3"/>
      <c r="K582" s="3"/>
    </row>
    <row r="583" spans="1:11">
      <c r="A583" t="s">
        <v>252</v>
      </c>
      <c r="B583" s="92">
        <v>3.35</v>
      </c>
      <c r="C583" s="92">
        <v>4.7699999999999996</v>
      </c>
      <c r="D583" s="92">
        <v>4.32</v>
      </c>
      <c r="E583" s="92">
        <v>2.88</v>
      </c>
      <c r="F583" s="92"/>
      <c r="J583" s="3"/>
      <c r="K583" s="3"/>
    </row>
    <row r="584" spans="1:11">
      <c r="A584" t="s">
        <v>251</v>
      </c>
      <c r="B584" s="92">
        <v>3.35</v>
      </c>
      <c r="C584" s="92">
        <v>4.76</v>
      </c>
      <c r="D584" s="92">
        <v>3.96</v>
      </c>
      <c r="E584" s="92">
        <v>4.76</v>
      </c>
      <c r="F584" s="92"/>
      <c r="J584" s="3"/>
      <c r="K584" s="3"/>
    </row>
    <row r="585" spans="1:11">
      <c r="A585" t="s">
        <v>247</v>
      </c>
      <c r="B585" s="92">
        <v>1.1200000000000001</v>
      </c>
      <c r="C585" s="92">
        <v>4.6100000000000003</v>
      </c>
      <c r="D585" s="92">
        <v>5.27</v>
      </c>
      <c r="E585" s="92">
        <v>4.79</v>
      </c>
      <c r="F585" s="92"/>
      <c r="J585" s="3"/>
      <c r="K585" s="3"/>
    </row>
    <row r="586" spans="1:11">
      <c r="A586" t="s">
        <v>255</v>
      </c>
      <c r="B586" s="92">
        <v>2.71</v>
      </c>
      <c r="C586" s="92">
        <v>6.44</v>
      </c>
      <c r="D586" s="92">
        <v>7.83</v>
      </c>
      <c r="E586" s="92">
        <v>3.01</v>
      </c>
      <c r="F586" s="92"/>
    </row>
    <row r="587" spans="1:11">
      <c r="A587" t="s">
        <v>249</v>
      </c>
      <c r="B587" s="92">
        <v>3.35</v>
      </c>
      <c r="C587" s="92">
        <v>2.83</v>
      </c>
      <c r="D587" s="92">
        <v>2.2599999999999998</v>
      </c>
      <c r="E587" s="92">
        <v>1.94</v>
      </c>
      <c r="F587" s="92"/>
    </row>
    <row r="588" spans="1:11">
      <c r="A588" t="s">
        <v>258</v>
      </c>
      <c r="B588" s="92">
        <v>5.73</v>
      </c>
      <c r="C588" s="92">
        <v>15.1</v>
      </c>
      <c r="D588" s="92">
        <v>16.59</v>
      </c>
      <c r="E588" s="92">
        <v>9.35</v>
      </c>
      <c r="F588" s="92"/>
    </row>
    <row r="589" spans="1:11">
      <c r="A589" t="s">
        <v>254</v>
      </c>
      <c r="B589" s="92">
        <v>2.71</v>
      </c>
      <c r="C589" s="92">
        <v>5.85</v>
      </c>
      <c r="D589" s="92">
        <v>4.99</v>
      </c>
      <c r="E589" s="92">
        <v>7.18</v>
      </c>
      <c r="F589" s="92"/>
    </row>
    <row r="590" spans="1:11">
      <c r="A590" t="s">
        <v>257</v>
      </c>
      <c r="B590" s="92">
        <v>3.35</v>
      </c>
      <c r="C590" s="92">
        <v>6.34</v>
      </c>
      <c r="D590" s="92">
        <v>7.71</v>
      </c>
      <c r="E590" s="92">
        <v>4.01</v>
      </c>
      <c r="F590" s="92"/>
    </row>
    <row r="591" spans="1:11">
      <c r="A591" t="s">
        <v>250</v>
      </c>
      <c r="B591" s="92">
        <v>2.23</v>
      </c>
      <c r="C591" s="92">
        <v>4.21</v>
      </c>
      <c r="D591" s="92">
        <v>3.15</v>
      </c>
      <c r="E591" s="92">
        <v>2.88</v>
      </c>
      <c r="F591" s="92"/>
    </row>
    <row r="592" spans="1:11">
      <c r="A592" t="s">
        <v>256</v>
      </c>
      <c r="B592" s="92">
        <v>3.35</v>
      </c>
      <c r="C592" s="92">
        <v>7.04</v>
      </c>
      <c r="D592" s="92">
        <v>13.38</v>
      </c>
      <c r="E592" s="92">
        <v>5.55</v>
      </c>
      <c r="F592" s="92"/>
    </row>
    <row r="593" spans="1:6">
      <c r="A593" t="s">
        <v>259</v>
      </c>
      <c r="B593" s="92">
        <v>9.4499999999999993</v>
      </c>
      <c r="C593" s="92">
        <v>20.420000000000002</v>
      </c>
      <c r="D593" s="92">
        <v>21.51</v>
      </c>
      <c r="E593" s="92">
        <v>10.82</v>
      </c>
      <c r="F593" s="92"/>
    </row>
    <row r="594" spans="1:6" ht="15.5" thickBot="1">
      <c r="A594" t="s">
        <v>260</v>
      </c>
      <c r="B594" s="98">
        <v>14</v>
      </c>
      <c r="C594" s="98">
        <v>24.14</v>
      </c>
      <c r="D594" s="98">
        <v>28.49</v>
      </c>
      <c r="E594" s="98">
        <v>15.01</v>
      </c>
      <c r="F594" s="92"/>
    </row>
    <row r="595" spans="1:6" ht="15.5" thickTop="1"/>
    <row r="598" spans="1:6">
      <c r="A598" s="115" t="s">
        <v>262</v>
      </c>
    </row>
    <row r="599" spans="1:6" ht="15.5" thickBot="1"/>
    <row r="600" spans="1:6" ht="15.5" thickTop="1">
      <c r="A600" s="116" t="s">
        <v>375</v>
      </c>
      <c r="B600" s="117" t="s">
        <v>128</v>
      </c>
      <c r="C600" s="117" t="s">
        <v>21</v>
      </c>
      <c r="D600" s="117" t="s">
        <v>131</v>
      </c>
      <c r="E600" s="117" t="s">
        <v>171</v>
      </c>
    </row>
    <row r="601" spans="1:6">
      <c r="A601" s="122" t="s">
        <v>170</v>
      </c>
      <c r="B601" s="123">
        <v>0</v>
      </c>
      <c r="C601" s="123">
        <v>0</v>
      </c>
      <c r="D601" s="123">
        <v>0</v>
      </c>
      <c r="E601" s="123">
        <v>0.05</v>
      </c>
      <c r="F601" s="92"/>
    </row>
    <row r="602" spans="1:6">
      <c r="A602" s="118" t="s">
        <v>263</v>
      </c>
      <c r="B602" s="119">
        <v>0</v>
      </c>
      <c r="C602" s="119">
        <v>2.23</v>
      </c>
      <c r="D602" s="119">
        <v>0</v>
      </c>
      <c r="E602" s="119">
        <v>2.54</v>
      </c>
      <c r="F602" s="92"/>
    </row>
    <row r="603" spans="1:6">
      <c r="A603" s="118" t="s">
        <v>264</v>
      </c>
      <c r="B603" s="119">
        <v>7.69</v>
      </c>
      <c r="C603" s="119">
        <v>6.15</v>
      </c>
      <c r="D603" s="119">
        <v>0</v>
      </c>
      <c r="E603" s="119">
        <v>4.1900000000000004</v>
      </c>
      <c r="F603" s="92"/>
    </row>
    <row r="604" spans="1:6">
      <c r="A604" s="118" t="s">
        <v>265</v>
      </c>
      <c r="B604" s="119">
        <v>0</v>
      </c>
      <c r="C604" s="119">
        <v>6.15</v>
      </c>
      <c r="D604" s="119">
        <v>48.11</v>
      </c>
      <c r="E604" s="119">
        <v>4.6900000000000004</v>
      </c>
      <c r="F604" s="92"/>
    </row>
    <row r="605" spans="1:6">
      <c r="A605" s="118" t="s">
        <v>266</v>
      </c>
      <c r="B605" s="119">
        <v>0</v>
      </c>
      <c r="C605" s="119">
        <v>7.26</v>
      </c>
      <c r="D605" s="119">
        <v>0</v>
      </c>
      <c r="E605" s="119">
        <v>6.91</v>
      </c>
      <c r="F605" s="92"/>
    </row>
    <row r="606" spans="1:6">
      <c r="A606" s="118" t="s">
        <v>267</v>
      </c>
      <c r="B606" s="119">
        <v>7.69</v>
      </c>
      <c r="C606" s="119">
        <v>2.23</v>
      </c>
      <c r="D606" s="119">
        <v>0</v>
      </c>
      <c r="E606" s="119">
        <v>4.47</v>
      </c>
      <c r="F606" s="92"/>
    </row>
    <row r="607" spans="1:6">
      <c r="A607" s="118" t="s">
        <v>268</v>
      </c>
      <c r="B607" s="119">
        <v>7.69</v>
      </c>
      <c r="C607" s="119">
        <v>6.15</v>
      </c>
      <c r="D607" s="119">
        <v>0</v>
      </c>
      <c r="E607" s="119">
        <v>5.65</v>
      </c>
      <c r="F607" s="92"/>
    </row>
    <row r="608" spans="1:6">
      <c r="A608" s="118" t="s">
        <v>269</v>
      </c>
      <c r="B608" s="119">
        <v>7.69</v>
      </c>
      <c r="C608" s="119">
        <v>8.3800000000000008</v>
      </c>
      <c r="D608" s="119">
        <v>0</v>
      </c>
      <c r="E608" s="119">
        <v>7.73</v>
      </c>
      <c r="F608" s="92"/>
    </row>
    <row r="609" spans="1:6">
      <c r="A609" s="118" t="s">
        <v>270</v>
      </c>
      <c r="B609" s="119">
        <v>0</v>
      </c>
      <c r="C609" s="119">
        <v>5.03</v>
      </c>
      <c r="D609" s="119">
        <v>0</v>
      </c>
      <c r="E609" s="119">
        <v>4.34</v>
      </c>
      <c r="F609" s="92"/>
    </row>
    <row r="610" spans="1:6">
      <c r="A610" s="118" t="s">
        <v>271</v>
      </c>
      <c r="B610" s="119">
        <v>7.69</v>
      </c>
      <c r="C610" s="119">
        <v>10.06</v>
      </c>
      <c r="D610" s="119">
        <v>0</v>
      </c>
      <c r="E610" s="119">
        <v>8.9499999999999993</v>
      </c>
      <c r="F610" s="92"/>
    </row>
    <row r="611" spans="1:6" ht="15.5" thickBot="1">
      <c r="A611" s="120" t="s">
        <v>272</v>
      </c>
      <c r="B611" s="121">
        <v>30.77</v>
      </c>
      <c r="C611" s="121">
        <v>14.53</v>
      </c>
      <c r="D611" s="121">
        <v>0</v>
      </c>
      <c r="E611" s="121">
        <v>11.39</v>
      </c>
      <c r="F611" s="92"/>
    </row>
    <row r="612" spans="1:6" ht="15.5" thickTop="1"/>
    <row r="616" spans="1:6">
      <c r="A616" s="115" t="s">
        <v>273</v>
      </c>
    </row>
    <row r="617" spans="1:6" ht="15.5" thickBot="1"/>
    <row r="618" spans="1:6" ht="15.5" thickTop="1">
      <c r="A618" s="116" t="s">
        <v>375</v>
      </c>
      <c r="B618" s="117" t="s">
        <v>15</v>
      </c>
      <c r="C618" s="117" t="s">
        <v>16</v>
      </c>
      <c r="D618" s="117" t="s">
        <v>17</v>
      </c>
      <c r="E618" s="117" t="s">
        <v>74</v>
      </c>
    </row>
    <row r="619" spans="1:6">
      <c r="A619" s="122" t="s">
        <v>170</v>
      </c>
      <c r="B619" s="123">
        <v>0</v>
      </c>
      <c r="C619" s="123">
        <v>0.05</v>
      </c>
      <c r="D619" s="123">
        <v>0.1</v>
      </c>
      <c r="E619" s="123">
        <v>0</v>
      </c>
    </row>
    <row r="620" spans="1:6">
      <c r="A620" s="118" t="s">
        <v>263</v>
      </c>
      <c r="B620" s="119">
        <v>0</v>
      </c>
      <c r="C620" s="119">
        <v>2.64</v>
      </c>
      <c r="D620" s="119">
        <v>1.44</v>
      </c>
      <c r="E620" s="119">
        <v>5.55</v>
      </c>
    </row>
    <row r="621" spans="1:6">
      <c r="A621" s="118" t="s">
        <v>265</v>
      </c>
      <c r="B621" s="119">
        <v>0</v>
      </c>
      <c r="C621" s="119">
        <v>5.33</v>
      </c>
      <c r="D621" s="119">
        <v>7.6</v>
      </c>
      <c r="E621" s="119">
        <v>6.18</v>
      </c>
    </row>
    <row r="622" spans="1:6">
      <c r="A622" s="118" t="s">
        <v>267</v>
      </c>
      <c r="B622" s="119">
        <v>3.77</v>
      </c>
      <c r="C622" s="119">
        <v>4.2</v>
      </c>
      <c r="D622" s="119">
        <v>4.84</v>
      </c>
      <c r="E622" s="119">
        <v>4.01</v>
      </c>
    </row>
    <row r="623" spans="1:6">
      <c r="A623" s="118" t="s">
        <v>264</v>
      </c>
      <c r="B623" s="119">
        <v>4.79</v>
      </c>
      <c r="C623" s="119">
        <v>4.1399999999999997</v>
      </c>
      <c r="D623" s="119">
        <v>5.88</v>
      </c>
      <c r="E623" s="119"/>
    </row>
    <row r="624" spans="1:6">
      <c r="A624" s="118" t="s">
        <v>270</v>
      </c>
      <c r="B624" s="119">
        <v>2.23</v>
      </c>
      <c r="C624" s="119">
        <v>4.53</v>
      </c>
      <c r="D624" s="119">
        <v>4.55</v>
      </c>
      <c r="E624" s="119">
        <v>4.6399999999999997</v>
      </c>
    </row>
    <row r="625" spans="1:6">
      <c r="A625" s="118" t="s">
        <v>269</v>
      </c>
      <c r="B625" s="119">
        <v>0.48</v>
      </c>
      <c r="C625" s="119">
        <v>7.45</v>
      </c>
      <c r="D625" s="119">
        <v>8.26</v>
      </c>
      <c r="E625" s="119">
        <v>12.57</v>
      </c>
    </row>
    <row r="626" spans="1:6">
      <c r="A626" s="118" t="s">
        <v>266</v>
      </c>
      <c r="B626" s="119">
        <v>1.1200000000000001</v>
      </c>
      <c r="C626" s="119">
        <v>6.1</v>
      </c>
      <c r="D626" s="119">
        <v>8.02</v>
      </c>
      <c r="E626" s="119">
        <v>11.19</v>
      </c>
    </row>
    <row r="627" spans="1:6">
      <c r="A627" s="118" t="s">
        <v>271</v>
      </c>
      <c r="B627" s="119">
        <v>0.48</v>
      </c>
      <c r="C627" s="119">
        <v>8.01</v>
      </c>
      <c r="D627" s="119">
        <v>11.91</v>
      </c>
      <c r="E627" s="119">
        <v>12.69</v>
      </c>
    </row>
    <row r="628" spans="1:6">
      <c r="A628" s="118" t="s">
        <v>268</v>
      </c>
      <c r="B628" s="119">
        <v>1.59</v>
      </c>
      <c r="C628" s="119">
        <v>6.39</v>
      </c>
      <c r="D628" s="119">
        <v>4.7699999999999996</v>
      </c>
      <c r="E628" s="119">
        <v>7.48</v>
      </c>
    </row>
    <row r="629" spans="1:6" ht="15.5" thickBot="1">
      <c r="A629" s="120" t="s">
        <v>272</v>
      </c>
      <c r="B629" s="121">
        <v>2.65</v>
      </c>
      <c r="C629" s="121">
        <v>11.66</v>
      </c>
      <c r="D629" s="121">
        <v>12.08</v>
      </c>
      <c r="E629" s="121">
        <v>16.37</v>
      </c>
    </row>
    <row r="630" spans="1:6" ht="15.5" thickTop="1"/>
    <row r="634" spans="1:6">
      <c r="A634" t="s">
        <v>274</v>
      </c>
    </row>
    <row r="635" spans="1:6" ht="15.5" thickBot="1"/>
    <row r="636" spans="1:6" ht="16.25" thickTop="1" thickBot="1">
      <c r="A636" s="124" t="s">
        <v>275</v>
      </c>
      <c r="B636" s="99" t="s">
        <v>128</v>
      </c>
      <c r="C636" s="99" t="s">
        <v>21</v>
      </c>
      <c r="D636" s="99" t="s">
        <v>131</v>
      </c>
      <c r="E636" s="99" t="s">
        <v>171</v>
      </c>
    </row>
    <row r="637" spans="1:6">
      <c r="A637" s="93" t="s">
        <v>276</v>
      </c>
      <c r="B637" s="92">
        <v>23.08</v>
      </c>
      <c r="C637" s="92">
        <v>17.32</v>
      </c>
      <c r="D637" s="92"/>
      <c r="E637" s="92">
        <v>12.36</v>
      </c>
      <c r="F637" s="92"/>
    </row>
    <row r="638" spans="1:6">
      <c r="A638" s="93" t="s">
        <v>277</v>
      </c>
      <c r="B638" s="92">
        <v>15.38</v>
      </c>
      <c r="C638" s="92">
        <v>13.97</v>
      </c>
      <c r="D638" s="92"/>
      <c r="E638" s="92">
        <v>15.47</v>
      </c>
      <c r="F638" s="92"/>
    </row>
    <row r="639" spans="1:6">
      <c r="A639" s="93" t="s">
        <v>278</v>
      </c>
      <c r="B639" s="92">
        <v>7.69</v>
      </c>
      <c r="C639" s="92">
        <v>7.26</v>
      </c>
      <c r="D639" s="92"/>
      <c r="E639" s="92">
        <v>7.16</v>
      </c>
      <c r="F639" s="92"/>
    </row>
    <row r="640" spans="1:6">
      <c r="A640" s="93" t="s">
        <v>279</v>
      </c>
      <c r="B640" s="92">
        <v>7.69</v>
      </c>
      <c r="C640" s="92">
        <v>9.5</v>
      </c>
      <c r="D640" s="92"/>
      <c r="E640" s="92">
        <v>7.33</v>
      </c>
      <c r="F640" s="92"/>
    </row>
    <row r="641" spans="1:6">
      <c r="A641" s="93" t="s">
        <v>280</v>
      </c>
      <c r="B641" s="92"/>
      <c r="C641" s="92">
        <v>7.26</v>
      </c>
      <c r="D641" s="92"/>
      <c r="E641" s="92">
        <v>3.8</v>
      </c>
      <c r="F641" s="92"/>
    </row>
    <row r="642" spans="1:6">
      <c r="A642" s="93" t="s">
        <v>281</v>
      </c>
      <c r="B642" s="92"/>
      <c r="C642" s="92">
        <v>10.06</v>
      </c>
      <c r="D642" s="92"/>
      <c r="E642" s="92">
        <v>5.89</v>
      </c>
      <c r="F642" s="92"/>
    </row>
    <row r="643" spans="1:6">
      <c r="A643" s="93" t="s">
        <v>282</v>
      </c>
      <c r="B643" s="92"/>
      <c r="C643" s="92">
        <v>6.7</v>
      </c>
      <c r="D643" s="92">
        <v>0.76</v>
      </c>
      <c r="E643" s="92">
        <v>8.18</v>
      </c>
      <c r="F643" s="92"/>
    </row>
    <row r="644" spans="1:6">
      <c r="A644" s="93" t="s">
        <v>283</v>
      </c>
      <c r="B644" s="92">
        <v>7.69</v>
      </c>
      <c r="C644" s="92">
        <v>5.59</v>
      </c>
      <c r="D644" s="92"/>
      <c r="E644" s="92">
        <v>3.91</v>
      </c>
      <c r="F644" s="92"/>
    </row>
    <row r="645" spans="1:6">
      <c r="A645" s="93" t="s">
        <v>284</v>
      </c>
      <c r="B645" s="92"/>
      <c r="C645" s="92">
        <v>7.26</v>
      </c>
      <c r="D645" s="92"/>
      <c r="E645" s="92">
        <v>5.58</v>
      </c>
      <c r="F645" s="92"/>
    </row>
    <row r="646" spans="1:6">
      <c r="A646" s="93" t="s">
        <v>285</v>
      </c>
      <c r="B646" s="92"/>
      <c r="C646" s="92">
        <v>1.68</v>
      </c>
      <c r="D646" s="92"/>
      <c r="E646" s="92">
        <v>1.23</v>
      </c>
      <c r="F646" s="92"/>
    </row>
    <row r="647" spans="1:6" ht="15.5" thickBot="1">
      <c r="A647" s="125" t="s">
        <v>170</v>
      </c>
      <c r="B647" s="98">
        <v>7.69</v>
      </c>
      <c r="C647" s="98">
        <v>5.59</v>
      </c>
      <c r="D647" s="98">
        <v>48.11</v>
      </c>
      <c r="E647" s="98">
        <v>4.54</v>
      </c>
      <c r="F647" s="92"/>
    </row>
    <row r="648" spans="1:6" ht="15.5" thickTop="1"/>
    <row r="660" spans="1:6">
      <c r="A660" s="115" t="s">
        <v>286</v>
      </c>
    </row>
    <row r="661" spans="1:6" ht="15.5" thickBot="1"/>
    <row r="662" spans="1:6" ht="15.5" thickTop="1">
      <c r="A662" s="108" t="s">
        <v>376</v>
      </c>
      <c r="B662" s="126" t="s">
        <v>15</v>
      </c>
      <c r="C662" s="126" t="s">
        <v>16</v>
      </c>
      <c r="D662" s="126" t="s">
        <v>17</v>
      </c>
      <c r="E662" s="126" t="s">
        <v>74</v>
      </c>
    </row>
    <row r="663" spans="1:6">
      <c r="A663" s="10" t="s">
        <v>276</v>
      </c>
      <c r="B663" s="127">
        <v>1.59</v>
      </c>
      <c r="C663" s="127">
        <v>14.05</v>
      </c>
      <c r="D663" s="127">
        <v>13.97</v>
      </c>
      <c r="E663" s="127">
        <v>13.07</v>
      </c>
      <c r="F663" s="92">
        <f>AVERAGE(B663:E663)</f>
        <v>10.67</v>
      </c>
    </row>
    <row r="664" spans="1:6">
      <c r="A664" t="s">
        <v>277</v>
      </c>
      <c r="B664" s="92">
        <v>6.18</v>
      </c>
      <c r="C664" s="92">
        <v>14.93</v>
      </c>
      <c r="D664" s="92">
        <v>17.95</v>
      </c>
      <c r="E664" s="92">
        <v>17.739999999999998</v>
      </c>
      <c r="F664" s="92">
        <f t="shared" ref="F664:F673" si="3">AVERAGE(B664:E664)</f>
        <v>14.2</v>
      </c>
    </row>
    <row r="665" spans="1:6">
      <c r="A665" t="s">
        <v>278</v>
      </c>
      <c r="B665" s="92">
        <v>2.89</v>
      </c>
      <c r="C665" s="92">
        <v>8.1300000000000008</v>
      </c>
      <c r="D665" s="92">
        <v>7.45</v>
      </c>
      <c r="E665" s="92">
        <v>6.06</v>
      </c>
      <c r="F665" s="92">
        <f t="shared" si="3"/>
        <v>6.1325000000000003</v>
      </c>
    </row>
    <row r="666" spans="1:6">
      <c r="A666" t="s">
        <v>279</v>
      </c>
      <c r="B666" s="92">
        <v>2.23</v>
      </c>
      <c r="C666" s="92">
        <v>6.46</v>
      </c>
      <c r="D666" s="92">
        <v>9.1199999999999992</v>
      </c>
      <c r="E666" s="92">
        <v>10.91</v>
      </c>
      <c r="F666" s="92">
        <f>AVERAGE(B666:E666)</f>
        <v>7.18</v>
      </c>
    </row>
    <row r="667" spans="1:6">
      <c r="A667" t="s">
        <v>280</v>
      </c>
      <c r="B667" s="92"/>
      <c r="C667" s="92">
        <v>3.33</v>
      </c>
      <c r="D667" s="92">
        <v>5.33</v>
      </c>
      <c r="E667" s="92">
        <v>6.34</v>
      </c>
      <c r="F667" s="92">
        <f t="shared" si="3"/>
        <v>5</v>
      </c>
    </row>
    <row r="668" spans="1:6">
      <c r="A668" t="s">
        <v>281</v>
      </c>
      <c r="B668" s="92">
        <v>0.78</v>
      </c>
      <c r="C668" s="92">
        <v>6.43</v>
      </c>
      <c r="D668" s="92">
        <v>7.19</v>
      </c>
      <c r="E668" s="92">
        <v>6.49</v>
      </c>
      <c r="F668" s="92">
        <f t="shared" si="3"/>
        <v>5.2225000000000001</v>
      </c>
    </row>
    <row r="669" spans="1:6">
      <c r="A669" t="s">
        <v>282</v>
      </c>
      <c r="B669" s="92">
        <v>1.1200000000000001</v>
      </c>
      <c r="C669" s="92">
        <v>7.39</v>
      </c>
      <c r="D669" s="92">
        <v>12.08</v>
      </c>
      <c r="E669" s="92">
        <v>7.79</v>
      </c>
      <c r="F669" s="92">
        <f t="shared" si="3"/>
        <v>7.0949999999999998</v>
      </c>
    </row>
    <row r="670" spans="1:6">
      <c r="A670" t="s">
        <v>283</v>
      </c>
      <c r="B670" s="92">
        <v>2.23</v>
      </c>
      <c r="C670" s="92">
        <v>4.29</v>
      </c>
      <c r="D670" s="92">
        <v>4.4400000000000004</v>
      </c>
      <c r="E670" s="92">
        <v>3.33</v>
      </c>
      <c r="F670" s="92">
        <f t="shared" si="3"/>
        <v>3.5725000000000002</v>
      </c>
    </row>
    <row r="671" spans="1:6">
      <c r="A671" t="s">
        <v>284</v>
      </c>
      <c r="B671" s="92">
        <v>1.29</v>
      </c>
      <c r="C671" s="92">
        <v>6.63</v>
      </c>
      <c r="D671" s="92">
        <v>6.45</v>
      </c>
      <c r="E671" s="92">
        <v>3.79</v>
      </c>
      <c r="F671" s="92">
        <f t="shared" si="3"/>
        <v>4.54</v>
      </c>
    </row>
    <row r="672" spans="1:6">
      <c r="A672" t="s">
        <v>285</v>
      </c>
      <c r="B672" s="92"/>
      <c r="C672" s="92">
        <v>1.28</v>
      </c>
      <c r="D672" s="92">
        <v>1.1200000000000001</v>
      </c>
      <c r="E672" s="92">
        <v>2.2000000000000002</v>
      </c>
      <c r="F672" s="92">
        <f t="shared" si="3"/>
        <v>1.5333333333333334</v>
      </c>
    </row>
    <row r="673" spans="1:6" ht="15.5" thickBot="1">
      <c r="A673" s="25" t="s">
        <v>170</v>
      </c>
      <c r="B673" s="98">
        <v>10.69</v>
      </c>
      <c r="C673" s="98">
        <v>3.87</v>
      </c>
      <c r="D673" s="98">
        <v>6.36</v>
      </c>
      <c r="E673" s="98">
        <v>4.0599999999999996</v>
      </c>
      <c r="F673" s="92">
        <f t="shared" si="3"/>
        <v>6.2449999999999992</v>
      </c>
    </row>
    <row r="674" spans="1:6" ht="15.5" thickTop="1"/>
    <row r="681" spans="1:6">
      <c r="A681" t="s">
        <v>287</v>
      </c>
    </row>
    <row r="682" spans="1:6" ht="15.5" thickBot="1"/>
    <row r="683" spans="1:6" ht="16.25" thickTop="1" thickBot="1">
      <c r="A683" t="s">
        <v>288</v>
      </c>
      <c r="B683" s="99" t="s">
        <v>128</v>
      </c>
      <c r="C683" s="99" t="s">
        <v>21</v>
      </c>
      <c r="D683" s="99" t="s">
        <v>131</v>
      </c>
      <c r="E683" s="99" t="s">
        <v>171</v>
      </c>
    </row>
    <row r="684" spans="1:6">
      <c r="A684" t="s">
        <v>289</v>
      </c>
      <c r="B684" s="100">
        <v>0</v>
      </c>
      <c r="C684" s="100">
        <v>11.73</v>
      </c>
      <c r="D684" s="100">
        <v>0</v>
      </c>
      <c r="E684" s="100">
        <v>5.8</v>
      </c>
      <c r="F684" s="92"/>
    </row>
    <row r="685" spans="1:6">
      <c r="A685" t="s">
        <v>290</v>
      </c>
      <c r="B685" s="100">
        <v>7.69</v>
      </c>
      <c r="C685" s="100">
        <v>9.5</v>
      </c>
      <c r="D685" s="100">
        <v>0</v>
      </c>
      <c r="E685" s="100">
        <v>7.13</v>
      </c>
      <c r="F685" s="92"/>
    </row>
    <row r="686" spans="1:6">
      <c r="A686" t="s">
        <v>291</v>
      </c>
      <c r="B686" s="100">
        <v>0</v>
      </c>
      <c r="C686" s="100">
        <v>12.85</v>
      </c>
      <c r="D686" s="100">
        <v>0</v>
      </c>
      <c r="E686" s="100">
        <v>10.95</v>
      </c>
      <c r="F686" s="92"/>
    </row>
    <row r="687" spans="1:6">
      <c r="A687" t="s">
        <v>292</v>
      </c>
      <c r="B687" s="100">
        <v>0</v>
      </c>
      <c r="C687" s="100">
        <v>7.26</v>
      </c>
      <c r="D687" s="100">
        <v>0</v>
      </c>
      <c r="E687" s="100">
        <v>7.25</v>
      </c>
      <c r="F687" s="92"/>
    </row>
    <row r="688" spans="1:6">
      <c r="A688" t="s">
        <v>293</v>
      </c>
      <c r="B688" s="100">
        <v>0</v>
      </c>
      <c r="C688" s="100">
        <v>5.03</v>
      </c>
      <c r="D688" s="100">
        <v>0</v>
      </c>
      <c r="E688" s="100">
        <v>6.51</v>
      </c>
      <c r="F688" s="92"/>
    </row>
    <row r="689" spans="1:6">
      <c r="A689" t="s">
        <v>294</v>
      </c>
      <c r="B689" s="100">
        <v>7.69</v>
      </c>
      <c r="C689" s="100">
        <v>10.61</v>
      </c>
      <c r="D689" s="100">
        <v>48.87</v>
      </c>
      <c r="E689" s="100">
        <v>7.75</v>
      </c>
      <c r="F689" s="92"/>
    </row>
    <row r="690" spans="1:6">
      <c r="A690" t="s">
        <v>295</v>
      </c>
      <c r="B690" s="100">
        <v>7.69</v>
      </c>
      <c r="C690" s="100">
        <v>12.29</v>
      </c>
      <c r="D690" s="100">
        <v>0</v>
      </c>
      <c r="E690" s="100">
        <v>9.41</v>
      </c>
      <c r="F690" s="92"/>
    </row>
    <row r="691" spans="1:6">
      <c r="A691" t="s">
        <v>296</v>
      </c>
      <c r="B691" s="100">
        <v>7.69</v>
      </c>
      <c r="C691" s="100">
        <v>5.03</v>
      </c>
      <c r="D691" s="100">
        <v>0</v>
      </c>
      <c r="E691" s="100">
        <v>4.8</v>
      </c>
      <c r="F691" s="92"/>
    </row>
    <row r="692" spans="1:6">
      <c r="A692" t="s">
        <v>297</v>
      </c>
      <c r="B692" s="100">
        <v>15.38</v>
      </c>
      <c r="C692" s="100">
        <v>5.59</v>
      </c>
      <c r="D692" s="100">
        <v>0</v>
      </c>
      <c r="E692" s="100">
        <v>4.43</v>
      </c>
      <c r="F692" s="92"/>
    </row>
    <row r="693" spans="1:6" ht="15.5" thickBot="1">
      <c r="A693" t="s">
        <v>170</v>
      </c>
      <c r="B693" s="101">
        <v>7.69</v>
      </c>
      <c r="C693" s="101">
        <v>4.47</v>
      </c>
      <c r="D693" s="101">
        <v>0</v>
      </c>
      <c r="E693" s="101">
        <v>5.0199999999999996</v>
      </c>
      <c r="F693" s="92"/>
    </row>
    <row r="694" spans="1:6" ht="15.5" thickTop="1"/>
    <row r="702" spans="1:6">
      <c r="A702" s="115" t="s">
        <v>287</v>
      </c>
    </row>
    <row r="703" spans="1:6" ht="15.5" thickBot="1"/>
    <row r="704" spans="1:6" ht="15.5" thickTop="1">
      <c r="A704" s="108" t="s">
        <v>377</v>
      </c>
      <c r="B704" s="126" t="s">
        <v>15</v>
      </c>
      <c r="C704" s="126" t="s">
        <v>16</v>
      </c>
      <c r="D704" s="126" t="s">
        <v>17</v>
      </c>
      <c r="E704" s="126" t="s">
        <v>74</v>
      </c>
    </row>
    <row r="705" spans="1:6">
      <c r="A705" s="10" t="s">
        <v>289</v>
      </c>
      <c r="B705" s="127">
        <v>1.1200000000000001</v>
      </c>
      <c r="C705" s="127">
        <v>5.0599999999999996</v>
      </c>
      <c r="D705" s="127">
        <v>9.2100000000000009</v>
      </c>
      <c r="E705" s="127">
        <v>7.24</v>
      </c>
      <c r="F705" s="92">
        <f>AVERAGE(B705:E705)</f>
        <v>5.6575000000000006</v>
      </c>
    </row>
    <row r="706" spans="1:6">
      <c r="A706" t="s">
        <v>290</v>
      </c>
      <c r="B706" s="92">
        <v>0</v>
      </c>
      <c r="C706" s="92">
        <v>7.08</v>
      </c>
      <c r="D706" s="92">
        <v>10.36</v>
      </c>
      <c r="E706" s="92">
        <v>7.27</v>
      </c>
      <c r="F706" s="92">
        <f t="shared" ref="F706:F714" si="4">AVERAGE(B706:E706)</f>
        <v>6.1774999999999993</v>
      </c>
    </row>
    <row r="707" spans="1:6">
      <c r="A707" t="s">
        <v>291</v>
      </c>
      <c r="B707" s="92">
        <v>0.18</v>
      </c>
      <c r="C707" s="92">
        <v>12.19</v>
      </c>
      <c r="D707" s="92">
        <v>10.06</v>
      </c>
      <c r="E707" s="92">
        <v>15.81</v>
      </c>
      <c r="F707" s="92">
        <f t="shared" si="4"/>
        <v>9.56</v>
      </c>
    </row>
    <row r="708" spans="1:6">
      <c r="A708" t="s">
        <v>292</v>
      </c>
      <c r="B708" s="92"/>
      <c r="C708" s="92">
        <v>7.45</v>
      </c>
      <c r="D708" s="92">
        <v>8.89</v>
      </c>
      <c r="E708" s="92">
        <v>8.25</v>
      </c>
      <c r="F708" s="92">
        <f t="shared" si="4"/>
        <v>8.1966666666666672</v>
      </c>
    </row>
    <row r="709" spans="1:6">
      <c r="A709" t="s">
        <v>293</v>
      </c>
      <c r="B709" s="92">
        <v>6</v>
      </c>
      <c r="C709" s="92">
        <v>6.76</v>
      </c>
      <c r="D709" s="92">
        <v>4.2699999999999996</v>
      </c>
      <c r="E709" s="92">
        <v>8.49</v>
      </c>
      <c r="F709" s="92">
        <f t="shared" si="4"/>
        <v>6.3800000000000008</v>
      </c>
    </row>
    <row r="710" spans="1:6">
      <c r="A710" t="s">
        <v>294</v>
      </c>
      <c r="B710" s="92">
        <v>4.95</v>
      </c>
      <c r="C710" s="92">
        <v>8.67</v>
      </c>
      <c r="D710" s="92">
        <v>12.48</v>
      </c>
      <c r="E710" s="92">
        <v>4.1900000000000004</v>
      </c>
      <c r="F710" s="92">
        <f t="shared" si="4"/>
        <v>7.5725000000000007</v>
      </c>
    </row>
    <row r="711" spans="1:6">
      <c r="A711" t="s">
        <v>295</v>
      </c>
      <c r="B711" s="92">
        <v>2.25</v>
      </c>
      <c r="C711" s="92">
        <v>9.57</v>
      </c>
      <c r="D711" s="92">
        <v>14.24</v>
      </c>
      <c r="E711" s="92">
        <v>6</v>
      </c>
      <c r="F711" s="92">
        <f t="shared" si="4"/>
        <v>8.0150000000000006</v>
      </c>
    </row>
    <row r="712" spans="1:6">
      <c r="A712" t="s">
        <v>296</v>
      </c>
      <c r="B712" s="92">
        <v>0.48</v>
      </c>
      <c r="C712" s="92">
        <v>4.67</v>
      </c>
      <c r="D712" s="92">
        <v>7.44</v>
      </c>
      <c r="E712" s="92">
        <v>3.62</v>
      </c>
      <c r="F712" s="92">
        <f t="shared" si="4"/>
        <v>4.0525000000000002</v>
      </c>
    </row>
    <row r="713" spans="1:6">
      <c r="A713" t="s">
        <v>297</v>
      </c>
      <c r="B713" s="92">
        <v>1.1200000000000001</v>
      </c>
      <c r="C713" s="92">
        <v>4.29</v>
      </c>
      <c r="D713" s="92">
        <v>4.54</v>
      </c>
      <c r="E713" s="92">
        <v>7.46</v>
      </c>
      <c r="F713" s="92">
        <f t="shared" si="4"/>
        <v>4.3525</v>
      </c>
    </row>
    <row r="714" spans="1:6" ht="15.5" thickBot="1">
      <c r="A714" s="25" t="s">
        <v>170</v>
      </c>
      <c r="B714" s="98">
        <v>8.4600000000000009</v>
      </c>
      <c r="C714" s="98">
        <v>4.12</v>
      </c>
      <c r="D714" s="98">
        <v>5.16</v>
      </c>
      <c r="E714" s="98">
        <v>4.47</v>
      </c>
      <c r="F714" s="92">
        <f t="shared" si="4"/>
        <v>5.5525000000000002</v>
      </c>
    </row>
    <row r="715" spans="1:6" ht="15.5" thickTop="1">
      <c r="B715" s="92">
        <f>AVERAGE(B705:B714)</f>
        <v>2.7288888888888891</v>
      </c>
      <c r="C715" s="92">
        <f t="shared" ref="C715:E715" si="5">AVERAGE(C705:C714)</f>
        <v>6.9860000000000015</v>
      </c>
      <c r="D715" s="92">
        <f t="shared" si="5"/>
        <v>8.6650000000000009</v>
      </c>
      <c r="E715" s="92">
        <f t="shared" si="5"/>
        <v>7.2799999999999994</v>
      </c>
    </row>
    <row r="716" spans="1:6">
      <c r="B716" s="92"/>
      <c r="C716" s="92"/>
      <c r="D716" s="92"/>
      <c r="E716" s="92"/>
      <c r="F716" s="92"/>
    </row>
    <row r="723" spans="1:3">
      <c r="A723" t="s">
        <v>298</v>
      </c>
    </row>
    <row r="725" spans="1:3">
      <c r="A725" t="s">
        <v>64</v>
      </c>
      <c r="B725" s="3" t="s">
        <v>9</v>
      </c>
      <c r="C725" s="92">
        <v>86.57</v>
      </c>
    </row>
    <row r="726" spans="1:3">
      <c r="B726" s="3" t="s">
        <v>10</v>
      </c>
      <c r="C726" s="92">
        <v>87.2</v>
      </c>
    </row>
    <row r="727" spans="1:3">
      <c r="B727" s="3" t="s">
        <v>11</v>
      </c>
      <c r="C727" s="92">
        <v>94.9</v>
      </c>
    </row>
    <row r="728" spans="1:3">
      <c r="B728" s="3" t="s">
        <v>12</v>
      </c>
      <c r="C728" s="92">
        <v>85.22</v>
      </c>
    </row>
    <row r="729" spans="1:3">
      <c r="B729" s="3" t="s">
        <v>13</v>
      </c>
      <c r="C729" s="92">
        <v>56.27</v>
      </c>
    </row>
    <row r="730" spans="1:3">
      <c r="A730" t="s">
        <v>14</v>
      </c>
      <c r="B730" s="3" t="s">
        <v>15</v>
      </c>
      <c r="C730" s="92">
        <v>16.37</v>
      </c>
    </row>
    <row r="731" spans="1:3">
      <c r="B731" s="3" t="s">
        <v>16</v>
      </c>
      <c r="C731" s="92">
        <v>63.28</v>
      </c>
    </row>
    <row r="732" spans="1:3">
      <c r="B732" s="3" t="s">
        <v>17</v>
      </c>
      <c r="C732" s="92">
        <v>78.56</v>
      </c>
    </row>
    <row r="733" spans="1:3">
      <c r="B733" s="3" t="s">
        <v>74</v>
      </c>
      <c r="C733" s="92">
        <v>89.19</v>
      </c>
    </row>
    <row r="739" spans="1:7">
      <c r="A739" s="128" t="s">
        <v>299</v>
      </c>
    </row>
    <row r="740" spans="1:7" ht="15.5" thickBot="1"/>
    <row r="741" spans="1:7" ht="15.5" thickTop="1">
      <c r="A741" s="108" t="s">
        <v>378</v>
      </c>
      <c r="B741" s="126" t="s">
        <v>9</v>
      </c>
      <c r="C741" s="126" t="s">
        <v>10</v>
      </c>
      <c r="D741" s="126" t="s">
        <v>11</v>
      </c>
      <c r="E741" s="126" t="s">
        <v>12</v>
      </c>
      <c r="F741" s="126" t="s">
        <v>13</v>
      </c>
    </row>
    <row r="742" spans="1:7">
      <c r="A742" s="10" t="s">
        <v>300</v>
      </c>
      <c r="B742" s="127">
        <v>0.14000000000000001</v>
      </c>
      <c r="C742" s="127">
        <v>0.8</v>
      </c>
      <c r="D742" s="127">
        <v>0</v>
      </c>
      <c r="E742" s="127">
        <v>0.49</v>
      </c>
      <c r="F742" s="127">
        <v>2.64</v>
      </c>
      <c r="G742" s="8">
        <f>AVERAGE(B742:F742)</f>
        <v>0.81400000000000006</v>
      </c>
    </row>
    <row r="743" spans="1:7">
      <c r="A743" t="s">
        <v>301</v>
      </c>
      <c r="B743" s="92"/>
      <c r="C743" s="92"/>
      <c r="D743" s="92">
        <v>0.18</v>
      </c>
      <c r="E743" s="92">
        <v>0.99</v>
      </c>
      <c r="F743" s="92">
        <v>1.39</v>
      </c>
      <c r="G743" s="8">
        <f t="shared" ref="G743:G755" si="6">AVERAGE(B743:F743)</f>
        <v>0.85333333333333317</v>
      </c>
    </row>
    <row r="744" spans="1:7">
      <c r="A744" t="s">
        <v>302</v>
      </c>
      <c r="B744" s="92">
        <v>0.78</v>
      </c>
      <c r="C744" s="92">
        <v>0.8</v>
      </c>
      <c r="D744" s="92">
        <v>0</v>
      </c>
      <c r="E744" s="92">
        <v>0.49</v>
      </c>
      <c r="F744" s="92">
        <v>2.1800000000000002</v>
      </c>
      <c r="G744" s="8">
        <f t="shared" si="6"/>
        <v>0.85</v>
      </c>
    </row>
    <row r="745" spans="1:7">
      <c r="A745" t="s">
        <v>303</v>
      </c>
      <c r="B745" s="92">
        <v>2.52</v>
      </c>
      <c r="C745" s="92">
        <v>0.8</v>
      </c>
      <c r="D745" s="92">
        <v>0.88</v>
      </c>
      <c r="E745" s="92">
        <v>1.97</v>
      </c>
      <c r="F745" s="92">
        <v>1.19</v>
      </c>
      <c r="G745" s="8">
        <f t="shared" si="6"/>
        <v>1.472</v>
      </c>
    </row>
    <row r="746" spans="1:7">
      <c r="A746" t="s">
        <v>304</v>
      </c>
      <c r="B746" s="92"/>
      <c r="C746" s="92">
        <v>0.8</v>
      </c>
      <c r="D746" s="92">
        <v>0.18</v>
      </c>
      <c r="E746" s="92">
        <v>0.99</v>
      </c>
      <c r="F746" s="92">
        <v>0.69</v>
      </c>
      <c r="G746" s="8">
        <f t="shared" si="6"/>
        <v>0.66500000000000004</v>
      </c>
    </row>
    <row r="747" spans="1:7">
      <c r="A747" t="s">
        <v>305</v>
      </c>
      <c r="B747" s="92">
        <v>0.39</v>
      </c>
      <c r="C747" s="92">
        <v>0.8</v>
      </c>
      <c r="D747" s="92">
        <v>0.35</v>
      </c>
      <c r="E747" s="92">
        <v>1.48</v>
      </c>
      <c r="F747" s="92">
        <v>1.17</v>
      </c>
      <c r="G747" s="8">
        <f t="shared" si="6"/>
        <v>0.83799999999999986</v>
      </c>
    </row>
    <row r="748" spans="1:7">
      <c r="A748" t="s">
        <v>306</v>
      </c>
      <c r="B748" s="92">
        <v>0.39</v>
      </c>
      <c r="C748" s="92">
        <v>0</v>
      </c>
      <c r="D748" s="92">
        <v>0.35</v>
      </c>
      <c r="E748" s="92">
        <v>0</v>
      </c>
      <c r="F748" s="92">
        <v>1.01</v>
      </c>
      <c r="G748" s="8">
        <f t="shared" si="6"/>
        <v>0.35</v>
      </c>
    </row>
    <row r="749" spans="1:7">
      <c r="A749" t="s">
        <v>307</v>
      </c>
      <c r="B749" s="92">
        <v>0</v>
      </c>
      <c r="C749" s="92">
        <v>0</v>
      </c>
      <c r="D749" s="92">
        <v>0.53</v>
      </c>
      <c r="E749" s="92">
        <v>0</v>
      </c>
      <c r="F749" s="92">
        <v>4.17</v>
      </c>
      <c r="G749" s="8">
        <f t="shared" si="6"/>
        <v>0.94000000000000006</v>
      </c>
    </row>
    <row r="750" spans="1:7">
      <c r="A750" t="s">
        <v>170</v>
      </c>
      <c r="B750" s="92">
        <v>0.39</v>
      </c>
      <c r="C750" s="92">
        <v>0</v>
      </c>
      <c r="D750" s="92">
        <v>0.53</v>
      </c>
      <c r="E750" s="92">
        <v>0.99</v>
      </c>
      <c r="F750" s="92">
        <v>0.1</v>
      </c>
      <c r="G750" s="8">
        <f t="shared" si="6"/>
        <v>0.40200000000000002</v>
      </c>
    </row>
    <row r="751" spans="1:7">
      <c r="A751" t="s">
        <v>308</v>
      </c>
      <c r="B751" s="92">
        <v>1.31</v>
      </c>
      <c r="C751" s="92">
        <v>2.4</v>
      </c>
      <c r="D751" s="92">
        <v>1.05</v>
      </c>
      <c r="E751" s="92">
        <v>1.97</v>
      </c>
      <c r="F751" s="92">
        <v>3.42</v>
      </c>
      <c r="G751" s="8">
        <f t="shared" si="6"/>
        <v>2.0299999999999998</v>
      </c>
    </row>
    <row r="752" spans="1:7">
      <c r="A752" t="s">
        <v>309</v>
      </c>
      <c r="B752" s="92">
        <v>0.55000000000000004</v>
      </c>
      <c r="C752" s="92">
        <v>0.8</v>
      </c>
      <c r="D752" s="92">
        <v>0.88</v>
      </c>
      <c r="E752" s="92">
        <v>1.97</v>
      </c>
      <c r="F752" s="92">
        <v>4.74</v>
      </c>
      <c r="G752" s="8">
        <f t="shared" si="6"/>
        <v>1.7880000000000003</v>
      </c>
    </row>
    <row r="753" spans="1:7">
      <c r="A753" t="s">
        <v>310</v>
      </c>
      <c r="B753" s="92">
        <v>1.7</v>
      </c>
      <c r="C753" s="92">
        <v>1.6</v>
      </c>
      <c r="D753" s="92">
        <v>0.35</v>
      </c>
      <c r="E753" s="92">
        <v>1.48</v>
      </c>
      <c r="F753" s="92">
        <v>12.98</v>
      </c>
      <c r="G753" s="8">
        <f t="shared" si="6"/>
        <v>3.6219999999999999</v>
      </c>
    </row>
    <row r="754" spans="1:7">
      <c r="A754" t="s">
        <v>311</v>
      </c>
      <c r="B754" s="92">
        <v>3.44</v>
      </c>
      <c r="C754" s="92">
        <v>2.4</v>
      </c>
      <c r="D754" s="92">
        <v>1.23</v>
      </c>
      <c r="E754" s="92">
        <v>4.43</v>
      </c>
      <c r="F754" s="92">
        <v>17.91</v>
      </c>
      <c r="G754" s="8">
        <f t="shared" si="6"/>
        <v>5.8819999999999997</v>
      </c>
    </row>
    <row r="755" spans="1:7" ht="15.5" thickBot="1">
      <c r="A755" s="25" t="s">
        <v>312</v>
      </c>
      <c r="B755" s="98">
        <v>3.15</v>
      </c>
      <c r="C755" s="98">
        <v>4</v>
      </c>
      <c r="D755" s="98">
        <v>2.29</v>
      </c>
      <c r="E755" s="98">
        <v>2.96</v>
      </c>
      <c r="F755" s="98">
        <v>7.37</v>
      </c>
      <c r="G755" s="8">
        <f t="shared" si="6"/>
        <v>3.9540000000000006</v>
      </c>
    </row>
    <row r="756" spans="1:7" ht="15.5" thickTop="1">
      <c r="B756" s="92">
        <f>AVERAGE(B742:B755)</f>
        <v>1.23</v>
      </c>
      <c r="C756" s="92">
        <f t="shared" ref="C756:F756" si="7">AVERAGE(C742:C755)</f>
        <v>1.1692307692307693</v>
      </c>
      <c r="D756" s="92">
        <f t="shared" si="7"/>
        <v>0.62857142857142867</v>
      </c>
      <c r="E756" s="92">
        <f t="shared" si="7"/>
        <v>1.4435714285714287</v>
      </c>
      <c r="F756" s="92">
        <f t="shared" si="7"/>
        <v>4.3542857142857141</v>
      </c>
    </row>
    <row r="760" spans="1:7">
      <c r="A760" s="128" t="s">
        <v>313</v>
      </c>
    </row>
    <row r="761" spans="1:7" ht="15.5" thickBot="1"/>
    <row r="762" spans="1:7" ht="15.5" thickTop="1">
      <c r="A762" s="108" t="s">
        <v>378</v>
      </c>
      <c r="B762" s="126" t="s">
        <v>15</v>
      </c>
      <c r="C762" s="126" t="s">
        <v>16</v>
      </c>
      <c r="D762" s="126" t="s">
        <v>17</v>
      </c>
      <c r="E762" s="126" t="s">
        <v>74</v>
      </c>
    </row>
    <row r="763" spans="1:7">
      <c r="A763" s="10" t="s">
        <v>312</v>
      </c>
      <c r="B763" s="127">
        <v>16.13</v>
      </c>
      <c r="C763" s="127">
        <v>6.05</v>
      </c>
      <c r="D763" s="127">
        <v>4.22</v>
      </c>
      <c r="E763" s="127">
        <v>1.94</v>
      </c>
    </row>
    <row r="764" spans="1:7">
      <c r="A764" t="s">
        <v>308</v>
      </c>
      <c r="B764" s="92">
        <v>5.59</v>
      </c>
      <c r="C764" s="92">
        <v>3.26</v>
      </c>
      <c r="D764" s="92">
        <v>2.29</v>
      </c>
      <c r="E764" s="92">
        <v>0.42</v>
      </c>
    </row>
    <row r="765" spans="1:7">
      <c r="A765" t="s">
        <v>309</v>
      </c>
      <c r="B765" s="92">
        <v>6.05</v>
      </c>
      <c r="C765" s="92">
        <v>3.26</v>
      </c>
      <c r="D765" s="92">
        <v>4.04</v>
      </c>
      <c r="E765" s="92">
        <v>2.59</v>
      </c>
    </row>
    <row r="766" spans="1:7">
      <c r="A766" t="s">
        <v>305</v>
      </c>
      <c r="B766" s="92">
        <v>5.59</v>
      </c>
      <c r="C766" s="92">
        <v>0.36</v>
      </c>
      <c r="D766" s="92">
        <v>0.55000000000000004</v>
      </c>
      <c r="E766" s="92">
        <v>0.35</v>
      </c>
    </row>
    <row r="767" spans="1:7">
      <c r="A767" t="s">
        <v>306</v>
      </c>
      <c r="B767" s="92">
        <v>2.69</v>
      </c>
      <c r="C767" s="92">
        <v>0.68</v>
      </c>
      <c r="D767" s="92">
        <v>0.71</v>
      </c>
      <c r="E767" s="92">
        <v>0</v>
      </c>
    </row>
    <row r="768" spans="1:7">
      <c r="A768" t="s">
        <v>304</v>
      </c>
      <c r="B768" s="92">
        <v>1.1200000000000001</v>
      </c>
      <c r="C768" s="92">
        <v>0.62</v>
      </c>
      <c r="D768" s="92">
        <v>0.59</v>
      </c>
      <c r="E768" s="92"/>
    </row>
    <row r="769" spans="1:6">
      <c r="A769" t="s">
        <v>311</v>
      </c>
      <c r="B769" s="92">
        <v>25.05</v>
      </c>
      <c r="C769" s="92">
        <v>17.489999999999998</v>
      </c>
      <c r="D769" s="92">
        <v>7.3</v>
      </c>
      <c r="E769" s="92">
        <v>3.25</v>
      </c>
    </row>
    <row r="770" spans="1:6">
      <c r="A770" t="s">
        <v>307</v>
      </c>
      <c r="B770" s="92">
        <v>10.51</v>
      </c>
      <c r="C770" s="92">
        <v>2.81</v>
      </c>
      <c r="D770" s="92">
        <v>2.15</v>
      </c>
      <c r="E770" s="92"/>
    </row>
    <row r="771" spans="1:6">
      <c r="A771" t="s">
        <v>300</v>
      </c>
      <c r="B771" s="92">
        <v>6.7</v>
      </c>
      <c r="C771" s="92">
        <v>2.16</v>
      </c>
      <c r="D771" s="92">
        <v>0.62</v>
      </c>
      <c r="E771" s="92"/>
    </row>
    <row r="772" spans="1:6">
      <c r="A772" t="s">
        <v>301</v>
      </c>
      <c r="B772" s="92">
        <v>3.35</v>
      </c>
      <c r="C772" s="92">
        <v>1.1299999999999999</v>
      </c>
      <c r="D772" s="92">
        <v>0.06</v>
      </c>
      <c r="E772" s="92">
        <v>0.84</v>
      </c>
    </row>
    <row r="773" spans="1:6">
      <c r="A773" t="s">
        <v>310</v>
      </c>
      <c r="B773" s="92">
        <v>19.649999999999999</v>
      </c>
      <c r="C773" s="92">
        <v>10.32</v>
      </c>
      <c r="D773" s="92">
        <v>7.93</v>
      </c>
      <c r="E773" s="92">
        <v>2.97</v>
      </c>
    </row>
    <row r="774" spans="1:6">
      <c r="A774" t="s">
        <v>302</v>
      </c>
      <c r="B774" s="92">
        <v>5.59</v>
      </c>
      <c r="C774" s="92">
        <v>1.19</v>
      </c>
      <c r="D774" s="92">
        <v>1.83</v>
      </c>
      <c r="E774" s="92"/>
    </row>
    <row r="775" spans="1:6">
      <c r="A775" t="s">
        <v>303</v>
      </c>
      <c r="B775" s="92">
        <v>0.11</v>
      </c>
      <c r="C775" s="92">
        <v>1.0900000000000001</v>
      </c>
      <c r="D775" s="92">
        <v>2.65</v>
      </c>
      <c r="E775" s="92">
        <v>0.35</v>
      </c>
    </row>
    <row r="776" spans="1:6" ht="15.5" thickBot="1">
      <c r="A776" s="25" t="s">
        <v>170</v>
      </c>
      <c r="B776" s="98"/>
      <c r="C776" s="98">
        <v>0.32</v>
      </c>
      <c r="D776" s="98">
        <v>0.1</v>
      </c>
      <c r="E776" s="98">
        <v>0.21</v>
      </c>
    </row>
    <row r="777" spans="1:6" ht="15.5" thickTop="1">
      <c r="B777" s="92">
        <f>AVERAGE(B763:B776)</f>
        <v>8.3176923076923082</v>
      </c>
      <c r="C777" s="92">
        <f t="shared" ref="C777" si="8">AVERAGE(C763:C776)</f>
        <v>3.6242857142857146</v>
      </c>
      <c r="D777" s="92">
        <f t="shared" ref="D777" si="9">AVERAGE(D763:D776)</f>
        <v>2.5028571428571427</v>
      </c>
      <c r="E777" s="92">
        <f t="shared" ref="E777" si="10">AVERAGE(E763:E776)</f>
        <v>1.292</v>
      </c>
      <c r="F777" s="92"/>
    </row>
    <row r="781" spans="1:6">
      <c r="A781" t="s">
        <v>314</v>
      </c>
    </row>
    <row r="782" spans="1:6" ht="15.5" thickBot="1"/>
    <row r="783" spans="1:6" ht="15.5" thickTop="1">
      <c r="A783" s="129" t="s">
        <v>64</v>
      </c>
      <c r="B783" s="130" t="s">
        <v>379</v>
      </c>
      <c r="C783" s="126" t="s">
        <v>315</v>
      </c>
      <c r="D783" s="126" t="s">
        <v>316</v>
      </c>
      <c r="E783" s="126" t="s">
        <v>317</v>
      </c>
      <c r="F783" s="3" t="s">
        <v>69</v>
      </c>
    </row>
    <row r="784" spans="1:6">
      <c r="A784" s="10" t="s">
        <v>0</v>
      </c>
      <c r="B784" s="111" t="s">
        <v>9</v>
      </c>
      <c r="C784" s="110">
        <v>47.55</v>
      </c>
      <c r="D784" s="110">
        <v>25.9</v>
      </c>
      <c r="E784" s="110">
        <v>26.55</v>
      </c>
      <c r="F784" s="17">
        <v>2906</v>
      </c>
    </row>
    <row r="785" spans="1:6">
      <c r="B785" s="93" t="s">
        <v>10</v>
      </c>
      <c r="C785" s="100">
        <v>30.4</v>
      </c>
      <c r="D785" s="100">
        <v>33.6</v>
      </c>
      <c r="E785" s="100">
        <v>36</v>
      </c>
      <c r="F785" s="17">
        <v>908</v>
      </c>
    </row>
    <row r="786" spans="1:6">
      <c r="B786" s="93" t="s">
        <v>11</v>
      </c>
      <c r="C786" s="100">
        <v>35.31</v>
      </c>
      <c r="D786" s="100">
        <v>33.93</v>
      </c>
      <c r="E786" s="100">
        <v>30.76</v>
      </c>
      <c r="F786" s="17">
        <v>5164</v>
      </c>
    </row>
    <row r="787" spans="1:6">
      <c r="B787" s="93" t="s">
        <v>12</v>
      </c>
      <c r="C787" s="100">
        <v>38.42</v>
      </c>
      <c r="D787" s="100">
        <v>24.63</v>
      </c>
      <c r="E787" s="100">
        <v>36.950000000000003</v>
      </c>
      <c r="F787" s="17">
        <v>1193</v>
      </c>
    </row>
    <row r="788" spans="1:6">
      <c r="B788" s="93" t="s">
        <v>13</v>
      </c>
      <c r="C788" s="100">
        <v>45.12</v>
      </c>
      <c r="D788" s="100">
        <v>28.81</v>
      </c>
      <c r="E788" s="100">
        <v>26.07</v>
      </c>
      <c r="F788" s="17">
        <v>26535</v>
      </c>
    </row>
    <row r="789" spans="1:6">
      <c r="A789" s="10" t="s">
        <v>1</v>
      </c>
      <c r="B789" s="111" t="s">
        <v>9</v>
      </c>
      <c r="C789" s="110">
        <v>55.75</v>
      </c>
      <c r="D789" s="110">
        <v>26.12</v>
      </c>
      <c r="E789" s="110">
        <v>18.13</v>
      </c>
      <c r="F789" s="17">
        <v>16382</v>
      </c>
    </row>
    <row r="790" spans="1:6">
      <c r="B790" s="93" t="s">
        <v>10</v>
      </c>
      <c r="C790" s="100">
        <v>56.76</v>
      </c>
      <c r="D790" s="100">
        <v>18.920000000000002</v>
      </c>
      <c r="E790" s="100">
        <v>24.32</v>
      </c>
      <c r="F790" s="17">
        <v>3651</v>
      </c>
    </row>
    <row r="791" spans="1:6">
      <c r="B791" s="93" t="s">
        <v>11</v>
      </c>
      <c r="C791" s="100">
        <v>45</v>
      </c>
      <c r="D791" s="100">
        <v>35</v>
      </c>
      <c r="E791" s="100">
        <v>20</v>
      </c>
      <c r="F791" s="17">
        <v>1008</v>
      </c>
    </row>
    <row r="792" spans="1:6">
      <c r="B792" s="93" t="s">
        <v>12</v>
      </c>
      <c r="C792" s="100">
        <v>66.67</v>
      </c>
      <c r="D792" s="100">
        <v>22.22</v>
      </c>
      <c r="E792" s="100">
        <v>11.11</v>
      </c>
      <c r="F792" s="17">
        <v>430</v>
      </c>
    </row>
    <row r="793" spans="1:6" ht="15.5" thickBot="1">
      <c r="A793" s="25"/>
      <c r="B793" s="113" t="s">
        <v>13</v>
      </c>
      <c r="C793" s="101">
        <v>66.86</v>
      </c>
      <c r="D793" s="101">
        <v>19.989999999999998</v>
      </c>
      <c r="E793" s="101">
        <v>13.15</v>
      </c>
      <c r="F793" s="17">
        <v>219882</v>
      </c>
    </row>
    <row r="794" spans="1:6" ht="15.5" thickTop="1">
      <c r="E794" s="18"/>
    </row>
    <row r="795" spans="1:6">
      <c r="A795" t="s">
        <v>0</v>
      </c>
      <c r="B795" s="102" t="s">
        <v>70</v>
      </c>
      <c r="C795" s="95">
        <v>29.55</v>
      </c>
      <c r="D795" s="95">
        <v>21.11</v>
      </c>
      <c r="E795" s="95">
        <v>49.32</v>
      </c>
      <c r="F795" s="17">
        <v>19679</v>
      </c>
    </row>
    <row r="796" spans="1:6">
      <c r="A796" t="s">
        <v>1</v>
      </c>
      <c r="B796" s="102" t="s">
        <v>70</v>
      </c>
      <c r="C796" s="95">
        <v>59.97</v>
      </c>
      <c r="D796" s="95">
        <v>21.2</v>
      </c>
      <c r="E796" s="95">
        <v>18.829999999999998</v>
      </c>
      <c r="F796" s="17">
        <v>229386</v>
      </c>
    </row>
    <row r="797" spans="1:6">
      <c r="D797" s="103">
        <f>C796+D796</f>
        <v>81.17</v>
      </c>
    </row>
    <row r="798" spans="1:6">
      <c r="D798" s="103">
        <f>C795+D795</f>
        <v>50.66</v>
      </c>
    </row>
    <row r="799" spans="1:6">
      <c r="A799" t="s">
        <v>318</v>
      </c>
    </row>
    <row r="800" spans="1:6" ht="15.5" thickBot="1"/>
    <row r="801" spans="1:5" ht="15.5" thickTop="1">
      <c r="A801" s="108" t="s">
        <v>64</v>
      </c>
      <c r="B801" s="126" t="s">
        <v>379</v>
      </c>
      <c r="C801" s="126" t="s">
        <v>315</v>
      </c>
      <c r="D801" s="126" t="s">
        <v>316</v>
      </c>
      <c r="E801" s="3" t="s">
        <v>317</v>
      </c>
    </row>
    <row r="802" spans="1:5">
      <c r="A802" s="10" t="s">
        <v>0</v>
      </c>
      <c r="B802" s="109" t="s">
        <v>15</v>
      </c>
      <c r="C802" s="10">
        <v>50.02</v>
      </c>
      <c r="D802" s="10">
        <v>25.41</v>
      </c>
      <c r="E802">
        <v>24.57</v>
      </c>
    </row>
    <row r="803" spans="1:5">
      <c r="B803" s="3" t="s">
        <v>16</v>
      </c>
      <c r="C803">
        <v>44.1</v>
      </c>
      <c r="D803">
        <v>31.37</v>
      </c>
      <c r="E803">
        <v>24.52</v>
      </c>
    </row>
    <row r="804" spans="1:5">
      <c r="B804" s="3" t="s">
        <v>17</v>
      </c>
      <c r="C804">
        <v>43.28</v>
      </c>
      <c r="D804">
        <v>27.83</v>
      </c>
      <c r="E804">
        <v>28.89</v>
      </c>
    </row>
    <row r="805" spans="1:5">
      <c r="B805" s="3" t="s">
        <v>74</v>
      </c>
      <c r="C805">
        <v>36.08</v>
      </c>
      <c r="D805">
        <v>27.96</v>
      </c>
      <c r="E805">
        <v>35.97</v>
      </c>
    </row>
    <row r="806" spans="1:5">
      <c r="A806" s="10" t="s">
        <v>1</v>
      </c>
      <c r="B806" s="109" t="s">
        <v>15</v>
      </c>
      <c r="C806" s="127">
        <v>66.25</v>
      </c>
      <c r="D806" s="127">
        <v>19.63</v>
      </c>
      <c r="E806" s="92">
        <v>14.12</v>
      </c>
    </row>
    <row r="807" spans="1:5">
      <c r="B807" s="3" t="s">
        <v>16</v>
      </c>
      <c r="C807" s="92">
        <v>60.83</v>
      </c>
      <c r="D807" s="92">
        <v>31.33</v>
      </c>
      <c r="E807" s="92">
        <v>7.84</v>
      </c>
    </row>
    <row r="808" spans="1:5" ht="15.5" thickBot="1">
      <c r="A808" s="25"/>
      <c r="B808" s="131" t="s">
        <v>74</v>
      </c>
      <c r="C808" s="98"/>
      <c r="D808" s="98">
        <v>100</v>
      </c>
      <c r="E808" s="92"/>
    </row>
    <row r="809" spans="1:5" ht="15.5" thickTop="1"/>
    <row r="815" spans="1:5">
      <c r="A815" t="s">
        <v>319</v>
      </c>
    </row>
    <row r="816" spans="1:5" ht="15.5" thickBot="1"/>
    <row r="817" spans="1:6" ht="15.5" thickTop="1">
      <c r="A817" s="108" t="s">
        <v>64</v>
      </c>
      <c r="B817" s="108" t="s">
        <v>379</v>
      </c>
      <c r="C817" s="126" t="s">
        <v>315</v>
      </c>
      <c r="D817" s="126" t="s">
        <v>316</v>
      </c>
      <c r="E817" s="126" t="s">
        <v>317</v>
      </c>
    </row>
    <row r="818" spans="1:6">
      <c r="A818" s="10" t="s">
        <v>0</v>
      </c>
      <c r="B818" s="10" t="s">
        <v>9</v>
      </c>
      <c r="C818" s="127">
        <v>62.16</v>
      </c>
      <c r="D818" s="127">
        <v>20.16</v>
      </c>
      <c r="E818" s="127">
        <v>17.670000000000002</v>
      </c>
      <c r="F818" s="92">
        <f>C818+D818</f>
        <v>82.32</v>
      </c>
    </row>
    <row r="819" spans="1:6">
      <c r="B819" t="s">
        <v>10</v>
      </c>
      <c r="C819" s="92">
        <v>30.4</v>
      </c>
      <c r="D819" s="92">
        <v>44.8</v>
      </c>
      <c r="E819" s="92">
        <v>24.8</v>
      </c>
      <c r="F819" s="92">
        <f t="shared" ref="F819:F827" si="11">C819+D819</f>
        <v>75.199999999999989</v>
      </c>
    </row>
    <row r="820" spans="1:6">
      <c r="B820" t="s">
        <v>11</v>
      </c>
      <c r="C820" s="92">
        <v>51.5</v>
      </c>
      <c r="D820" s="92">
        <v>29.16</v>
      </c>
      <c r="E820" s="92">
        <v>19.34</v>
      </c>
      <c r="F820" s="92">
        <f t="shared" si="11"/>
        <v>80.66</v>
      </c>
    </row>
    <row r="821" spans="1:6">
      <c r="B821" t="s">
        <v>12</v>
      </c>
      <c r="C821" s="92">
        <v>48.28</v>
      </c>
      <c r="D821" s="92">
        <v>27.59</v>
      </c>
      <c r="E821" s="92">
        <v>24.14</v>
      </c>
      <c r="F821" s="92">
        <f t="shared" si="11"/>
        <v>75.87</v>
      </c>
    </row>
    <row r="822" spans="1:6">
      <c r="B822" t="s">
        <v>13</v>
      </c>
      <c r="C822" s="92">
        <v>48.64</v>
      </c>
      <c r="D822" s="92">
        <v>28.33</v>
      </c>
      <c r="E822" s="92">
        <v>23.03</v>
      </c>
      <c r="F822" s="92">
        <f t="shared" si="11"/>
        <v>76.97</v>
      </c>
    </row>
    <row r="823" spans="1:6">
      <c r="A823" s="10" t="s">
        <v>1</v>
      </c>
      <c r="B823" s="10" t="s">
        <v>9</v>
      </c>
      <c r="C823" s="127">
        <v>53.97</v>
      </c>
      <c r="D823" s="127">
        <v>23.17</v>
      </c>
      <c r="E823" s="127">
        <v>22.86</v>
      </c>
      <c r="F823" s="92">
        <f t="shared" si="11"/>
        <v>77.14</v>
      </c>
    </row>
    <row r="824" spans="1:6">
      <c r="B824" t="s">
        <v>10</v>
      </c>
      <c r="C824" s="92">
        <v>37.840000000000003</v>
      </c>
      <c r="D824" s="92">
        <v>24.32</v>
      </c>
      <c r="E824" s="92">
        <v>37.840000000000003</v>
      </c>
      <c r="F824" s="92">
        <f t="shared" si="11"/>
        <v>62.160000000000004</v>
      </c>
    </row>
    <row r="825" spans="1:6">
      <c r="B825" t="s">
        <v>11</v>
      </c>
      <c r="C825" s="92">
        <v>60</v>
      </c>
      <c r="D825" s="92">
        <v>25</v>
      </c>
      <c r="E825" s="92">
        <v>15</v>
      </c>
      <c r="F825" s="92">
        <f t="shared" si="11"/>
        <v>85</v>
      </c>
    </row>
    <row r="826" spans="1:6">
      <c r="B826" t="s">
        <v>12</v>
      </c>
      <c r="C826" s="92">
        <v>50</v>
      </c>
      <c r="D826" s="92">
        <v>16.670000000000002</v>
      </c>
      <c r="E826" s="92">
        <v>33.33</v>
      </c>
      <c r="F826" s="92">
        <f t="shared" si="11"/>
        <v>66.67</v>
      </c>
    </row>
    <row r="827" spans="1:6" ht="15.5" thickBot="1">
      <c r="A827" s="25"/>
      <c r="B827" s="25" t="s">
        <v>13</v>
      </c>
      <c r="C827" s="98">
        <v>64.66</v>
      </c>
      <c r="D827" s="98">
        <v>19.61</v>
      </c>
      <c r="E827" s="98">
        <v>15.73</v>
      </c>
      <c r="F827" s="92">
        <f t="shared" si="11"/>
        <v>84.27</v>
      </c>
    </row>
    <row r="828" spans="1:6" ht="15.5" thickTop="1"/>
    <row r="831" spans="1:6">
      <c r="A831" t="s">
        <v>320</v>
      </c>
    </row>
    <row r="832" spans="1:6" ht="15.5" thickBot="1"/>
    <row r="833" spans="1:9" ht="15.5" thickTop="1">
      <c r="A833" s="108" t="s">
        <v>64</v>
      </c>
      <c r="B833" s="108" t="s">
        <v>379</v>
      </c>
      <c r="C833" s="126" t="s">
        <v>315</v>
      </c>
      <c r="D833" s="126" t="s">
        <v>316</v>
      </c>
      <c r="E833" s="3" t="s">
        <v>317</v>
      </c>
    </row>
    <row r="834" spans="1:9">
      <c r="A834" s="10" t="s">
        <v>0</v>
      </c>
      <c r="B834" s="111" t="s">
        <v>15</v>
      </c>
      <c r="C834" s="127">
        <v>47.63</v>
      </c>
      <c r="D834" s="127">
        <v>25.63</v>
      </c>
      <c r="E834" s="92">
        <v>26.74</v>
      </c>
      <c r="F834" s="92">
        <f t="shared" ref="F834:F840" si="12">C834+D834</f>
        <v>73.260000000000005</v>
      </c>
    </row>
    <row r="835" spans="1:9">
      <c r="B835" s="93" t="s">
        <v>16</v>
      </c>
      <c r="C835" s="92">
        <v>50.28</v>
      </c>
      <c r="D835" s="92">
        <v>30.1</v>
      </c>
      <c r="E835" s="92">
        <v>19.61</v>
      </c>
      <c r="F835" s="92">
        <f t="shared" si="12"/>
        <v>80.38</v>
      </c>
    </row>
    <row r="836" spans="1:9">
      <c r="B836" s="93" t="s">
        <v>17</v>
      </c>
      <c r="C836" s="92">
        <v>47</v>
      </c>
      <c r="D836" s="92">
        <v>30.69</v>
      </c>
      <c r="E836" s="92">
        <v>22.32</v>
      </c>
      <c r="F836" s="92">
        <f t="shared" si="12"/>
        <v>77.69</v>
      </c>
    </row>
    <row r="837" spans="1:9">
      <c r="B837" s="93" t="s">
        <v>74</v>
      </c>
      <c r="C837" s="92">
        <v>53.68</v>
      </c>
      <c r="D837" s="92">
        <v>19.63</v>
      </c>
      <c r="E837" s="92">
        <v>26.69</v>
      </c>
      <c r="F837" s="92">
        <f t="shared" si="12"/>
        <v>73.31</v>
      </c>
    </row>
    <row r="838" spans="1:9">
      <c r="A838" s="10" t="s">
        <v>1</v>
      </c>
      <c r="B838" s="111" t="s">
        <v>15</v>
      </c>
      <c r="C838" s="127">
        <v>63.74</v>
      </c>
      <c r="D838" s="127">
        <v>19.3</v>
      </c>
      <c r="E838" s="92">
        <v>16.96</v>
      </c>
      <c r="F838" s="92">
        <f t="shared" si="12"/>
        <v>83.04</v>
      </c>
    </row>
    <row r="839" spans="1:9">
      <c r="B839" s="93" t="s">
        <v>16</v>
      </c>
      <c r="C839" s="92">
        <v>60.26</v>
      </c>
      <c r="D839" s="92">
        <v>28.33</v>
      </c>
      <c r="E839" s="92">
        <v>11.41</v>
      </c>
      <c r="F839" s="92">
        <f t="shared" si="12"/>
        <v>88.59</v>
      </c>
    </row>
    <row r="840" spans="1:9" ht="15.5" thickBot="1">
      <c r="A840" s="25"/>
      <c r="B840" s="113" t="s">
        <v>74</v>
      </c>
      <c r="C840" s="98"/>
      <c r="D840" s="98">
        <v>100</v>
      </c>
      <c r="E840" s="92"/>
      <c r="F840" s="92">
        <f t="shared" si="12"/>
        <v>100</v>
      </c>
    </row>
    <row r="841" spans="1:9" ht="15.5" thickTop="1"/>
    <row r="845" spans="1:9">
      <c r="A845" t="s">
        <v>321</v>
      </c>
    </row>
    <row r="847" spans="1:9">
      <c r="B847"/>
      <c r="C847" s="104" t="s">
        <v>322</v>
      </c>
      <c r="D847" s="3" t="s">
        <v>323</v>
      </c>
      <c r="E847" s="3" t="s">
        <v>324</v>
      </c>
      <c r="F847" s="3" t="s">
        <v>325</v>
      </c>
      <c r="G847" s="3" t="s">
        <v>326</v>
      </c>
      <c r="H847" s="3" t="s">
        <v>370</v>
      </c>
    </row>
    <row r="848" spans="1:9">
      <c r="A848" t="s">
        <v>0</v>
      </c>
      <c r="B848" s="93" t="s">
        <v>9</v>
      </c>
      <c r="C848" s="92">
        <v>4.8499999999999996</v>
      </c>
      <c r="D848" s="92">
        <v>4.34</v>
      </c>
      <c r="E848" s="92">
        <v>2.1</v>
      </c>
      <c r="F848" s="92">
        <v>15.97</v>
      </c>
      <c r="G848" s="92">
        <v>72.739999999999995</v>
      </c>
      <c r="H848" s="8">
        <f>C848+D848+E848+F848</f>
        <v>27.259999999999998</v>
      </c>
      <c r="I848" s="92">
        <v>2</v>
      </c>
    </row>
    <row r="849" spans="1:9">
      <c r="B849" s="93" t="s">
        <v>10</v>
      </c>
      <c r="C849" s="92">
        <v>8.8000000000000007</v>
      </c>
      <c r="D849" s="92">
        <v>1.6</v>
      </c>
      <c r="E849" s="92">
        <v>1.6</v>
      </c>
      <c r="F849" s="92">
        <v>12.8</v>
      </c>
      <c r="G849" s="92">
        <v>75.2</v>
      </c>
      <c r="H849" s="8">
        <f t="shared" ref="H849:H857" si="13">C849+D849+E849+F849</f>
        <v>24.8</v>
      </c>
    </row>
    <row r="850" spans="1:9">
      <c r="B850" s="93" t="s">
        <v>11</v>
      </c>
      <c r="C850" s="92">
        <v>5.98</v>
      </c>
      <c r="D850" s="92">
        <v>0.35</v>
      </c>
      <c r="E850" s="92">
        <v>1.23</v>
      </c>
      <c r="F850" s="92">
        <v>17.93</v>
      </c>
      <c r="G850" s="92">
        <v>74.510000000000005</v>
      </c>
      <c r="H850" s="8">
        <f t="shared" si="13"/>
        <v>25.490000000000002</v>
      </c>
      <c r="I850" s="92">
        <v>3</v>
      </c>
    </row>
    <row r="851" spans="1:9">
      <c r="B851" s="93" t="s">
        <v>12</v>
      </c>
      <c r="C851" s="92">
        <v>10.34</v>
      </c>
      <c r="D851" s="92">
        <v>0.99</v>
      </c>
      <c r="E851" s="92">
        <v>0</v>
      </c>
      <c r="F851" s="92">
        <v>19.21</v>
      </c>
      <c r="G851" s="92">
        <v>69.459999999999994</v>
      </c>
      <c r="H851" s="8">
        <f t="shared" si="13"/>
        <v>30.54</v>
      </c>
      <c r="I851" s="92">
        <v>1</v>
      </c>
    </row>
    <row r="852" spans="1:9">
      <c r="B852" s="93" t="s">
        <v>13</v>
      </c>
      <c r="C852" s="92">
        <v>2.41</v>
      </c>
      <c r="D852" s="92">
        <v>1.61</v>
      </c>
      <c r="E852" s="92">
        <v>2.75</v>
      </c>
      <c r="F852" s="92">
        <v>21.47</v>
      </c>
      <c r="G852" s="92">
        <v>71.75</v>
      </c>
      <c r="H852" s="8">
        <f t="shared" si="13"/>
        <v>28.24</v>
      </c>
    </row>
    <row r="853" spans="1:9">
      <c r="A853" t="s">
        <v>1</v>
      </c>
      <c r="B853" s="93" t="s">
        <v>9</v>
      </c>
      <c r="C853" s="92">
        <v>2.67</v>
      </c>
      <c r="D853" s="92">
        <v>1.78</v>
      </c>
      <c r="E853" s="92">
        <v>0.89</v>
      </c>
      <c r="F853" s="92">
        <v>12.23</v>
      </c>
      <c r="G853" s="8">
        <v>82.42</v>
      </c>
      <c r="H853" s="8">
        <f t="shared" si="13"/>
        <v>17.57</v>
      </c>
      <c r="I853" s="92">
        <v>2</v>
      </c>
    </row>
    <row r="854" spans="1:9">
      <c r="B854" s="93" t="s">
        <v>10</v>
      </c>
      <c r="C854" s="92">
        <v>5.41</v>
      </c>
      <c r="D854" s="92">
        <v>0</v>
      </c>
      <c r="E854" s="92">
        <v>0</v>
      </c>
      <c r="F854" s="92">
        <v>13.51</v>
      </c>
      <c r="G854" s="8">
        <v>81.08</v>
      </c>
      <c r="H854" s="8">
        <f t="shared" si="13"/>
        <v>18.920000000000002</v>
      </c>
      <c r="I854" s="92">
        <v>1</v>
      </c>
    </row>
    <row r="855" spans="1:9">
      <c r="B855" s="93" t="s">
        <v>11</v>
      </c>
      <c r="C855" s="92">
        <v>0</v>
      </c>
      <c r="D855" s="92">
        <v>0</v>
      </c>
      <c r="E855" s="92">
        <v>0</v>
      </c>
      <c r="F855" s="92">
        <v>5</v>
      </c>
      <c r="G855" s="8">
        <v>95</v>
      </c>
      <c r="H855" s="8">
        <f t="shared" si="13"/>
        <v>5</v>
      </c>
    </row>
    <row r="856" spans="1:9">
      <c r="B856" s="93" t="s">
        <v>12</v>
      </c>
      <c r="C856" s="92">
        <v>0</v>
      </c>
      <c r="D856" s="92">
        <v>0</v>
      </c>
      <c r="E856" s="92">
        <v>0</v>
      </c>
      <c r="F856" s="92">
        <v>16.670000000000002</v>
      </c>
      <c r="G856" s="8">
        <v>83.33</v>
      </c>
      <c r="H856" s="8">
        <f t="shared" si="13"/>
        <v>16.670000000000002</v>
      </c>
      <c r="I856" s="92">
        <v>3</v>
      </c>
    </row>
    <row r="857" spans="1:9">
      <c r="B857" s="93" t="s">
        <v>13</v>
      </c>
      <c r="C857" s="92">
        <v>1.47</v>
      </c>
      <c r="D857" s="92">
        <v>1.34</v>
      </c>
      <c r="E857" s="92">
        <v>0.82</v>
      </c>
      <c r="F857" s="92">
        <v>12.13</v>
      </c>
      <c r="G857" s="8">
        <v>84.23</v>
      </c>
      <c r="H857" s="8">
        <f t="shared" si="13"/>
        <v>15.760000000000002</v>
      </c>
    </row>
    <row r="858" spans="1:9">
      <c r="C858" s="92">
        <f>MAX(C848:C852)</f>
        <v>10.34</v>
      </c>
      <c r="D858" s="92">
        <f t="shared" ref="D858:F858" si="14">MAX(D848:D852)</f>
        <v>4.34</v>
      </c>
      <c r="E858" s="92">
        <f t="shared" si="14"/>
        <v>2.75</v>
      </c>
      <c r="F858" s="92">
        <f t="shared" si="14"/>
        <v>21.47</v>
      </c>
    </row>
    <row r="861" spans="1:9">
      <c r="A861" t="s">
        <v>327</v>
      </c>
    </row>
    <row r="863" spans="1:9">
      <c r="C863" s="3" t="s">
        <v>322</v>
      </c>
      <c r="D863" s="3" t="s">
        <v>323</v>
      </c>
      <c r="E863" s="3" t="s">
        <v>324</v>
      </c>
      <c r="F863" s="3" t="s">
        <v>325</v>
      </c>
      <c r="G863" t="s">
        <v>326</v>
      </c>
    </row>
    <row r="864" spans="1:9">
      <c r="A864" t="s">
        <v>0</v>
      </c>
      <c r="B864" s="3" t="s">
        <v>15</v>
      </c>
      <c r="C864" s="92">
        <v>0</v>
      </c>
      <c r="D864" s="92">
        <v>2.23</v>
      </c>
      <c r="E864" s="92">
        <v>0</v>
      </c>
      <c r="F864" s="92">
        <v>20.309999999999999</v>
      </c>
      <c r="G864" s="8">
        <v>77.45</v>
      </c>
      <c r="H864" s="8">
        <f t="shared" ref="H864:H870" si="15">C864+D864+E864+F864</f>
        <v>22.54</v>
      </c>
    </row>
    <row r="865" spans="1:20">
      <c r="B865" s="3" t="s">
        <v>16</v>
      </c>
      <c r="C865" s="92">
        <v>4.0599999999999996</v>
      </c>
      <c r="D865" s="92">
        <v>1.04</v>
      </c>
      <c r="E865" s="92">
        <v>2.1</v>
      </c>
      <c r="F865" s="92">
        <v>19.78</v>
      </c>
      <c r="G865" s="8">
        <v>73.02</v>
      </c>
      <c r="H865" s="8">
        <f t="shared" si="15"/>
        <v>26.98</v>
      </c>
      <c r="I865" s="92">
        <v>3</v>
      </c>
    </row>
    <row r="866" spans="1:20">
      <c r="B866" s="3" t="s">
        <v>17</v>
      </c>
      <c r="C866" s="92">
        <v>4.59</v>
      </c>
      <c r="D866" s="92">
        <v>0.56999999999999995</v>
      </c>
      <c r="E866" s="92">
        <v>2.4700000000000002</v>
      </c>
      <c r="F866" s="92">
        <v>21.16</v>
      </c>
      <c r="G866" s="8">
        <v>71.209999999999994</v>
      </c>
      <c r="H866" s="8">
        <f t="shared" si="15"/>
        <v>28.79</v>
      </c>
      <c r="I866" s="92">
        <v>2</v>
      </c>
    </row>
    <row r="867" spans="1:20">
      <c r="B867" s="3" t="s">
        <v>74</v>
      </c>
      <c r="C867" s="92">
        <v>2.59</v>
      </c>
      <c r="D867" s="92">
        <v>4.91</v>
      </c>
      <c r="E867" s="92">
        <v>4.83</v>
      </c>
      <c r="F867" s="92">
        <v>20.14</v>
      </c>
      <c r="G867" s="8">
        <v>67.53</v>
      </c>
      <c r="H867" s="8">
        <f t="shared" si="15"/>
        <v>32.47</v>
      </c>
      <c r="I867" s="92">
        <v>1</v>
      </c>
    </row>
    <row r="868" spans="1:20">
      <c r="A868" t="s">
        <v>1</v>
      </c>
      <c r="B868" s="3" t="s">
        <v>15</v>
      </c>
      <c r="C868" s="92">
        <v>1.56</v>
      </c>
      <c r="D868" s="92">
        <v>1.18</v>
      </c>
      <c r="E868" s="92">
        <v>0.75</v>
      </c>
      <c r="F868" s="92">
        <v>12.3</v>
      </c>
      <c r="G868" s="8">
        <v>84.21</v>
      </c>
      <c r="H868" s="8">
        <f t="shared" si="15"/>
        <v>15.790000000000001</v>
      </c>
    </row>
    <row r="869" spans="1:20">
      <c r="B869" s="3" t="s">
        <v>16</v>
      </c>
      <c r="C869" s="92">
        <v>2.29</v>
      </c>
      <c r="D869" s="92">
        <v>3.57</v>
      </c>
      <c r="E869" s="92">
        <v>1.51</v>
      </c>
      <c r="F869" s="92">
        <v>9.93</v>
      </c>
      <c r="G869" s="8">
        <v>82.7</v>
      </c>
      <c r="H869" s="8">
        <f t="shared" si="15"/>
        <v>17.299999999999997</v>
      </c>
    </row>
    <row r="870" spans="1:20">
      <c r="B870" s="3" t="s">
        <v>74</v>
      </c>
      <c r="C870" s="92">
        <v>0</v>
      </c>
      <c r="D870" s="92">
        <v>0</v>
      </c>
      <c r="E870" s="92">
        <v>0</v>
      </c>
      <c r="F870" s="92">
        <v>0</v>
      </c>
      <c r="G870" s="8">
        <v>100</v>
      </c>
      <c r="H870" s="8">
        <f t="shared" si="15"/>
        <v>0</v>
      </c>
    </row>
    <row r="872" spans="1:20">
      <c r="P872" s="8"/>
      <c r="Q872" s="8"/>
      <c r="R872" s="8"/>
      <c r="T872" s="4"/>
    </row>
    <row r="873" spans="1:20">
      <c r="P873" s="8"/>
      <c r="Q873" s="8"/>
      <c r="R873" s="8"/>
      <c r="T873" s="4"/>
    </row>
    <row r="874" spans="1:20">
      <c r="P874" s="8"/>
      <c r="Q874" s="8"/>
      <c r="R874" s="8"/>
    </row>
    <row r="875" spans="1:20">
      <c r="P875" s="8"/>
      <c r="Q875" s="8"/>
      <c r="R875" s="8"/>
    </row>
    <row r="876" spans="1:20">
      <c r="P876" s="8"/>
      <c r="Q876" s="8"/>
      <c r="R876" s="8"/>
      <c r="T876" s="4"/>
    </row>
    <row r="877" spans="1:20">
      <c r="P877" s="8"/>
      <c r="Q877" s="8"/>
      <c r="R877" s="8"/>
      <c r="T877" s="4"/>
    </row>
  </sheetData>
  <sortState xmlns:xlrd2="http://schemas.microsoft.com/office/spreadsheetml/2017/richdata2" ref="A22:B34">
    <sortCondition ref="B22:B34"/>
  </sortState>
  <mergeCells count="5">
    <mergeCell ref="A497:A502"/>
    <mergeCell ref="A491:A496"/>
    <mergeCell ref="B306:D306"/>
    <mergeCell ref="E306:F306"/>
    <mergeCell ref="B331:D33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270"/>
  <sheetViews>
    <sheetView zoomScale="89" zoomScaleNormal="89" workbookViewId="0">
      <selection activeCell="L96" sqref="L96"/>
    </sheetView>
  </sheetViews>
  <sheetFormatPr defaultColWidth="9" defaultRowHeight="14.75"/>
  <cols>
    <col min="1" max="1" width="1.54296875" style="181" customWidth="1"/>
    <col min="2" max="2" width="17.90625" style="181" customWidth="1"/>
    <col min="3" max="3" width="12" style="181" customWidth="1"/>
    <col min="4" max="4" width="11.453125" style="181" customWidth="1"/>
    <col min="5" max="6" width="9.54296875" style="181" customWidth="1"/>
    <col min="7" max="7" width="10.7265625" style="181" customWidth="1"/>
    <col min="8" max="8" width="11" style="181" customWidth="1"/>
    <col min="9" max="10" width="9.54296875" style="181" customWidth="1"/>
    <col min="11" max="11" width="8.81640625" style="181" customWidth="1"/>
    <col min="12" max="12" width="9" style="181"/>
    <col min="13" max="13" width="10.1796875" style="181" customWidth="1"/>
    <col min="14" max="14" width="9" style="181"/>
    <col min="15" max="15" width="8.1796875" style="181" customWidth="1"/>
    <col min="16" max="16" width="11.453125" style="181" customWidth="1"/>
    <col min="17" max="17" width="12.26953125" style="181" customWidth="1"/>
    <col min="18" max="18" width="18.26953125" style="181" customWidth="1"/>
    <col min="19" max="19" width="14" style="181" customWidth="1"/>
    <col min="20" max="20" width="9.54296875" style="181" customWidth="1"/>
    <col min="21" max="21" width="13.7265625" style="181" customWidth="1"/>
    <col min="22" max="23" width="10.7265625" style="181" customWidth="1"/>
    <col min="24" max="16384" width="9" style="181"/>
  </cols>
  <sheetData>
    <row r="2" spans="1:26">
      <c r="A2" s="2" t="s">
        <v>328</v>
      </c>
    </row>
    <row r="3" spans="1:26">
      <c r="B3" s="181" t="s">
        <v>57</v>
      </c>
      <c r="C3" s="182"/>
      <c r="D3" s="182"/>
      <c r="E3" s="182"/>
      <c r="F3" s="182"/>
      <c r="G3" s="182"/>
      <c r="H3" s="182"/>
      <c r="I3" s="182"/>
      <c r="J3" s="182"/>
      <c r="K3" s="182"/>
      <c r="N3" s="181" t="s">
        <v>329</v>
      </c>
    </row>
    <row r="4" spans="1:26">
      <c r="B4" s="163" t="s">
        <v>64</v>
      </c>
      <c r="C4" s="164" t="s">
        <v>47</v>
      </c>
      <c r="D4" s="164" t="s">
        <v>48</v>
      </c>
      <c r="E4" s="164" t="s">
        <v>49</v>
      </c>
      <c r="F4" s="164" t="s">
        <v>50</v>
      </c>
      <c r="G4" s="164" t="s">
        <v>51</v>
      </c>
      <c r="H4" s="164" t="s">
        <v>52</v>
      </c>
      <c r="I4" s="164" t="s">
        <v>53</v>
      </c>
      <c r="J4" s="164" t="s">
        <v>54</v>
      </c>
      <c r="K4" s="164" t="s">
        <v>55</v>
      </c>
      <c r="L4" s="164" t="s">
        <v>56</v>
      </c>
      <c r="N4" s="164">
        <v>2021</v>
      </c>
      <c r="O4" s="164">
        <v>2022</v>
      </c>
      <c r="P4" s="164">
        <v>2023</v>
      </c>
      <c r="Q4" s="164">
        <v>2024</v>
      </c>
      <c r="Z4" s="183" t="s">
        <v>330</v>
      </c>
    </row>
    <row r="5" spans="1:26">
      <c r="A5" s="181">
        <v>5</v>
      </c>
      <c r="B5" s="184" t="s">
        <v>12</v>
      </c>
      <c r="C5" s="185">
        <v>234</v>
      </c>
      <c r="D5" s="185">
        <v>154.5</v>
      </c>
      <c r="E5" s="185">
        <v>146</v>
      </c>
      <c r="F5" s="185">
        <v>102</v>
      </c>
      <c r="G5" s="185">
        <v>89</v>
      </c>
      <c r="H5" s="185">
        <v>94.69</v>
      </c>
      <c r="I5" s="185">
        <v>103.06</v>
      </c>
      <c r="J5" s="185">
        <v>171.4</v>
      </c>
      <c r="K5" s="186">
        <v>88.45</v>
      </c>
      <c r="L5" s="187">
        <v>185.8</v>
      </c>
      <c r="N5" s="188">
        <f t="shared" ref="N5:Q10" si="0">I5/H5-1</f>
        <v>8.8393705776745213E-2</v>
      </c>
      <c r="O5" s="188">
        <f t="shared" si="0"/>
        <v>0.66310886862022134</v>
      </c>
      <c r="P5" s="188">
        <f t="shared" si="0"/>
        <v>-0.48395565927654605</v>
      </c>
      <c r="Q5" s="188">
        <f t="shared" si="0"/>
        <v>1.1006218202374223</v>
      </c>
    </row>
    <row r="6" spans="1:26">
      <c r="A6" s="181">
        <v>4</v>
      </c>
      <c r="B6" s="184" t="s">
        <v>11</v>
      </c>
      <c r="C6" s="185">
        <v>225.8</v>
      </c>
      <c r="D6" s="185">
        <v>143.5</v>
      </c>
      <c r="E6" s="185">
        <v>205</v>
      </c>
      <c r="F6" s="185">
        <v>112</v>
      </c>
      <c r="G6" s="185">
        <v>96</v>
      </c>
      <c r="H6" s="185">
        <v>68.23</v>
      </c>
      <c r="I6" s="185">
        <v>174</v>
      </c>
      <c r="J6" s="185">
        <v>187.8</v>
      </c>
      <c r="K6" s="186">
        <v>160.19</v>
      </c>
      <c r="L6" s="187">
        <v>288.2</v>
      </c>
      <c r="N6" s="188">
        <f t="shared" si="0"/>
        <v>1.5501978601788067</v>
      </c>
      <c r="O6" s="188">
        <f t="shared" si="0"/>
        <v>7.9310344827586254E-2</v>
      </c>
      <c r="P6" s="188">
        <f t="shared" si="0"/>
        <v>-0.14701810436634721</v>
      </c>
      <c r="Q6" s="188">
        <f t="shared" si="0"/>
        <v>0.79911355265622075</v>
      </c>
    </row>
    <row r="7" spans="1:26">
      <c r="A7" s="181">
        <v>3</v>
      </c>
      <c r="B7" s="184" t="s">
        <v>10</v>
      </c>
      <c r="C7" s="185">
        <v>375.8</v>
      </c>
      <c r="D7" s="185">
        <v>455.5</v>
      </c>
      <c r="E7" s="185">
        <v>491</v>
      </c>
      <c r="F7" s="185">
        <v>593</v>
      </c>
      <c r="G7" s="185">
        <v>634</v>
      </c>
      <c r="H7" s="185">
        <v>720.2</v>
      </c>
      <c r="I7" s="185">
        <v>839.15</v>
      </c>
      <c r="J7" s="185">
        <v>747.6</v>
      </c>
      <c r="K7" s="186">
        <v>1053.6400000000001</v>
      </c>
      <c r="L7" s="187">
        <v>1852.8</v>
      </c>
      <c r="N7" s="188">
        <f t="shared" si="0"/>
        <v>0.16516245487364611</v>
      </c>
      <c r="O7" s="188">
        <f t="shared" si="0"/>
        <v>-0.10909849252219506</v>
      </c>
      <c r="P7" s="188">
        <f t="shared" si="0"/>
        <v>0.40936329588014986</v>
      </c>
      <c r="Q7" s="188">
        <f t="shared" si="0"/>
        <v>0.75847538058539898</v>
      </c>
    </row>
    <row r="8" spans="1:26">
      <c r="A8" s="181">
        <v>2</v>
      </c>
      <c r="B8" s="184" t="s">
        <v>9</v>
      </c>
      <c r="C8" s="185">
        <v>1171</v>
      </c>
      <c r="D8" s="185">
        <v>1360.6</v>
      </c>
      <c r="E8" s="185">
        <v>1565</v>
      </c>
      <c r="F8" s="185">
        <v>1590</v>
      </c>
      <c r="G8" s="185">
        <v>1734</v>
      </c>
      <c r="H8" s="185">
        <v>1796.47</v>
      </c>
      <c r="I8" s="185">
        <v>2550.79</v>
      </c>
      <c r="J8" s="185">
        <v>2283.6</v>
      </c>
      <c r="K8" s="186">
        <v>3929.43</v>
      </c>
      <c r="L8" s="187">
        <v>3558.4</v>
      </c>
      <c r="N8" s="188">
        <f t="shared" si="0"/>
        <v>0.41989011784221275</v>
      </c>
      <c r="O8" s="188">
        <f t="shared" si="0"/>
        <v>-0.10474794083401617</v>
      </c>
      <c r="P8" s="188">
        <f t="shared" si="0"/>
        <v>0.7207172884918549</v>
      </c>
      <c r="Q8" s="188">
        <f t="shared" si="0"/>
        <v>-9.4423364202950499E-2</v>
      </c>
    </row>
    <row r="9" spans="1:26">
      <c r="A9" s="181">
        <v>1</v>
      </c>
      <c r="B9" s="184" t="s">
        <v>13</v>
      </c>
      <c r="C9" s="185">
        <v>2924.8</v>
      </c>
      <c r="D9" s="185">
        <v>3737.4</v>
      </c>
      <c r="E9" s="185">
        <v>3412</v>
      </c>
      <c r="F9" s="185">
        <v>3832</v>
      </c>
      <c r="G9" s="185">
        <v>4255</v>
      </c>
      <c r="H9" s="185">
        <v>4602.8100000000004</v>
      </c>
      <c r="I9" s="185">
        <v>5307.3</v>
      </c>
      <c r="J9" s="185">
        <v>6726.1</v>
      </c>
      <c r="K9" s="186">
        <v>8741.57</v>
      </c>
      <c r="L9" s="187">
        <v>10429.200000000001</v>
      </c>
      <c r="N9" s="188">
        <f t="shared" si="0"/>
        <v>0.15305650244090008</v>
      </c>
      <c r="O9" s="188">
        <f t="shared" si="0"/>
        <v>0.26732990409436064</v>
      </c>
      <c r="P9" s="188">
        <f t="shared" si="0"/>
        <v>0.29964912802366883</v>
      </c>
      <c r="Q9" s="188">
        <f t="shared" si="0"/>
        <v>0.19305799759082198</v>
      </c>
    </row>
    <row r="10" spans="1:26">
      <c r="B10" s="184" t="s">
        <v>70</v>
      </c>
      <c r="C10" s="185">
        <f>SUM(C5:C9)</f>
        <v>4931.3999999999996</v>
      </c>
      <c r="D10" s="185">
        <f t="shared" ref="D10:G10" si="1">SUM(D5:D9)</f>
        <v>5851.5</v>
      </c>
      <c r="E10" s="185">
        <f t="shared" si="1"/>
        <v>5819</v>
      </c>
      <c r="F10" s="185">
        <f t="shared" si="1"/>
        <v>6229</v>
      </c>
      <c r="G10" s="185">
        <f t="shared" si="1"/>
        <v>6808</v>
      </c>
      <c r="H10" s="185">
        <f>SUM(H5:H9)</f>
        <v>7282.4000000000005</v>
      </c>
      <c r="I10" s="185">
        <f>SUM(I5:I9)</f>
        <v>8974.2999999999993</v>
      </c>
      <c r="J10" s="185">
        <f>SUM(J5:J9)</f>
        <v>10116.5</v>
      </c>
      <c r="K10" s="185">
        <f>SUM(K5:K9)</f>
        <v>13973.279999999999</v>
      </c>
      <c r="L10" s="187">
        <v>16315</v>
      </c>
      <c r="N10" s="188">
        <f t="shared" si="0"/>
        <v>0.23232725475118077</v>
      </c>
      <c r="O10" s="188">
        <f t="shared" si="0"/>
        <v>0.12727455066133309</v>
      </c>
      <c r="P10" s="188">
        <f t="shared" si="0"/>
        <v>0.3812365936835862</v>
      </c>
      <c r="Q10" s="188">
        <f t="shared" si="0"/>
        <v>0.16758556330367691</v>
      </c>
    </row>
    <row r="11" spans="1:26">
      <c r="C11" s="189"/>
      <c r="D11" s="189"/>
      <c r="E11" s="189"/>
      <c r="F11" s="189"/>
      <c r="G11" s="189"/>
      <c r="H11" s="189"/>
      <c r="J11" s="190"/>
      <c r="K11" s="190"/>
      <c r="L11" s="191"/>
      <c r="M11" s="190"/>
      <c r="N11" s="190"/>
    </row>
    <row r="12" spans="1:26">
      <c r="B12" s="181" t="s">
        <v>57</v>
      </c>
      <c r="N12" s="181" t="s">
        <v>331</v>
      </c>
      <c r="Q12" s="181" t="s">
        <v>329</v>
      </c>
    </row>
    <row r="13" spans="1:26">
      <c r="B13" s="163" t="s">
        <v>14</v>
      </c>
      <c r="C13" s="164" t="s">
        <v>49</v>
      </c>
      <c r="D13" s="164" t="s">
        <v>50</v>
      </c>
      <c r="E13" s="164" t="s">
        <v>51</v>
      </c>
      <c r="F13" s="164" t="s">
        <v>52</v>
      </c>
      <c r="G13" s="164" t="s">
        <v>53</v>
      </c>
      <c r="H13" s="164" t="s">
        <v>54</v>
      </c>
      <c r="I13" s="164" t="s">
        <v>55</v>
      </c>
      <c r="J13" s="164" t="s">
        <v>56</v>
      </c>
      <c r="N13" s="164">
        <v>2022</v>
      </c>
      <c r="O13" s="164">
        <v>2023</v>
      </c>
      <c r="P13" s="164">
        <v>2024</v>
      </c>
      <c r="Q13" s="164">
        <v>2021</v>
      </c>
      <c r="R13" s="164">
        <v>2022</v>
      </c>
      <c r="S13" s="164">
        <v>2023</v>
      </c>
      <c r="T13" s="164">
        <v>2024</v>
      </c>
    </row>
    <row r="14" spans="1:26">
      <c r="B14" s="184" t="s">
        <v>15</v>
      </c>
      <c r="C14" s="187">
        <v>522</v>
      </c>
      <c r="D14" s="187">
        <v>703</v>
      </c>
      <c r="E14" s="187">
        <v>381</v>
      </c>
      <c r="F14" s="187">
        <v>427.62</v>
      </c>
      <c r="G14" s="187">
        <v>857.03</v>
      </c>
      <c r="H14" s="187">
        <v>620.4</v>
      </c>
      <c r="I14" s="187">
        <v>2153.5100000000002</v>
      </c>
      <c r="J14" s="192">
        <v>1561.8</v>
      </c>
      <c r="N14" s="193">
        <f>H14/SUM($H$14:$H$17)</f>
        <v>6.1324344895074476E-2</v>
      </c>
      <c r="O14" s="193">
        <f>I14/SUM($I$14:$I$17)</f>
        <v>0.15411617450149537</v>
      </c>
      <c r="P14" s="193">
        <f>J14/SUM($J$14:$J$17)</f>
        <v>9.5730791627080203E-2</v>
      </c>
      <c r="Q14" s="188">
        <f t="shared" ref="Q14:T17" si="2">G14/F14-1</f>
        <v>1.0041859594967493</v>
      </c>
      <c r="R14" s="188">
        <f t="shared" si="2"/>
        <v>-0.27610468711713709</v>
      </c>
      <c r="S14" s="188">
        <f t="shared" si="2"/>
        <v>2.4711637653127019</v>
      </c>
      <c r="T14" s="188">
        <f t="shared" si="2"/>
        <v>-0.27476538302585096</v>
      </c>
    </row>
    <row r="15" spans="1:26">
      <c r="B15" s="184" t="s">
        <v>16</v>
      </c>
      <c r="C15" s="187">
        <v>1715</v>
      </c>
      <c r="D15" s="187">
        <v>1829</v>
      </c>
      <c r="E15" s="187">
        <v>1951</v>
      </c>
      <c r="F15" s="187">
        <v>2261.41</v>
      </c>
      <c r="G15" s="187">
        <v>2665.77</v>
      </c>
      <c r="H15" s="187">
        <v>3143.1</v>
      </c>
      <c r="I15" s="187">
        <v>3085.4</v>
      </c>
      <c r="J15" s="192">
        <v>5901</v>
      </c>
      <c r="N15" s="193">
        <f>H15/SUM($H$14:$H$17)</f>
        <v>0.31068431405497837</v>
      </c>
      <c r="O15" s="193">
        <f>I15/SUM($I$14:$I$17)</f>
        <v>0.22080698246440172</v>
      </c>
      <c r="P15" s="193">
        <f>J15/SUM($J$14:$J$17)</f>
        <v>0.36170277973581783</v>
      </c>
      <c r="Q15" s="188">
        <f t="shared" si="2"/>
        <v>0.17880879628196578</v>
      </c>
      <c r="R15" s="188">
        <f t="shared" si="2"/>
        <v>0.17905895857482079</v>
      </c>
      <c r="S15" s="188">
        <f t="shared" si="2"/>
        <v>-1.8357672361681066E-2</v>
      </c>
      <c r="T15" s="188">
        <f t="shared" si="2"/>
        <v>0.91255590847215906</v>
      </c>
    </row>
    <row r="16" spans="1:26">
      <c r="B16" s="184" t="s">
        <v>17</v>
      </c>
      <c r="C16" s="187">
        <v>1208</v>
      </c>
      <c r="D16" s="187">
        <v>966</v>
      </c>
      <c r="E16" s="187">
        <v>1286</v>
      </c>
      <c r="F16" s="187">
        <v>1307.68</v>
      </c>
      <c r="G16" s="187">
        <v>1661.41</v>
      </c>
      <c r="H16" s="187">
        <v>2225.4</v>
      </c>
      <c r="I16" s="187">
        <v>2378.27</v>
      </c>
      <c r="J16" s="192">
        <v>2497.9</v>
      </c>
      <c r="N16" s="193">
        <f>H16/SUM($H$14:$H$17)</f>
        <v>0.21997291606946928</v>
      </c>
      <c r="O16" s="193">
        <f>I16/SUM($I$14:$I$17)</f>
        <v>0.17020114804745337</v>
      </c>
      <c r="P16" s="193">
        <f>J16/SUM($J$14:$J$17)</f>
        <v>0.15310919733978975</v>
      </c>
      <c r="Q16" s="188">
        <f t="shared" si="2"/>
        <v>0.27050195766548391</v>
      </c>
      <c r="R16" s="188">
        <f t="shared" si="2"/>
        <v>0.33946467157414495</v>
      </c>
      <c r="S16" s="188">
        <f t="shared" si="2"/>
        <v>6.8693268625865E-2</v>
      </c>
      <c r="T16" s="188">
        <f t="shared" si="2"/>
        <v>5.0301269410117477E-2</v>
      </c>
    </row>
    <row r="17" spans="1:26">
      <c r="B17" s="184" t="s">
        <v>74</v>
      </c>
      <c r="C17" s="187">
        <v>2374</v>
      </c>
      <c r="D17" s="187">
        <v>2731</v>
      </c>
      <c r="E17" s="187">
        <v>3191</v>
      </c>
      <c r="F17" s="187">
        <v>3285.69</v>
      </c>
      <c r="G17" s="187">
        <v>3790.09</v>
      </c>
      <c r="H17" s="187">
        <v>4127.8</v>
      </c>
      <c r="I17" s="187">
        <v>6356.11</v>
      </c>
      <c r="J17" s="192">
        <v>6353.8</v>
      </c>
      <c r="N17" s="193">
        <f>H17/SUM($H$14:$H$17)</f>
        <v>0.4080184249804778</v>
      </c>
      <c r="O17" s="193">
        <f>I17/SUM($I$14:$I$17)</f>
        <v>0.45487569498664948</v>
      </c>
      <c r="P17" s="193">
        <f>J17/SUM($J$14:$J$17)</f>
        <v>0.38945723129731225</v>
      </c>
      <c r="Q17" s="188">
        <f t="shared" si="2"/>
        <v>0.15351417814827339</v>
      </c>
      <c r="R17" s="188">
        <f t="shared" si="2"/>
        <v>8.9103424984630974E-2</v>
      </c>
      <c r="S17" s="188">
        <f t="shared" si="2"/>
        <v>0.53982993362081477</v>
      </c>
      <c r="T17" s="188">
        <f t="shared" si="2"/>
        <v>-3.6342983365600379E-4</v>
      </c>
    </row>
    <row r="18" spans="1:26">
      <c r="B18" s="184"/>
      <c r="C18" s="187"/>
      <c r="D18" s="187"/>
      <c r="E18" s="187"/>
      <c r="F18" s="187"/>
      <c r="G18" s="187">
        <f>SUM(G14:G17)</f>
        <v>8974.2999999999993</v>
      </c>
      <c r="H18" s="187">
        <f t="shared" ref="H18:I18" si="3">SUM(H14:H17)</f>
        <v>10116.700000000001</v>
      </c>
      <c r="I18" s="187">
        <f t="shared" si="3"/>
        <v>13973.29</v>
      </c>
      <c r="J18" s="192">
        <v>16314.5</v>
      </c>
      <c r="K18" s="191"/>
    </row>
    <row r="19" spans="1:26">
      <c r="B19" s="181" t="s">
        <v>58</v>
      </c>
      <c r="M19" s="194"/>
    </row>
    <row r="20" spans="1:26">
      <c r="B20" s="163" t="s">
        <v>64</v>
      </c>
      <c r="C20" s="164" t="s">
        <v>47</v>
      </c>
      <c r="D20" s="164" t="s">
        <v>48</v>
      </c>
      <c r="E20" s="164" t="s">
        <v>49</v>
      </c>
      <c r="F20" s="164" t="s">
        <v>50</v>
      </c>
      <c r="G20" s="164" t="s">
        <v>51</v>
      </c>
      <c r="H20" s="164" t="s">
        <v>52</v>
      </c>
      <c r="I20" s="164" t="s">
        <v>53</v>
      </c>
      <c r="J20" s="164" t="s">
        <v>54</v>
      </c>
      <c r="K20" s="164" t="s">
        <v>55</v>
      </c>
      <c r="L20" s="164" t="s">
        <v>56</v>
      </c>
    </row>
    <row r="21" spans="1:26">
      <c r="A21" s="191"/>
      <c r="B21" s="184" t="s">
        <v>13</v>
      </c>
      <c r="C21" s="187">
        <v>2972.8</v>
      </c>
      <c r="D21" s="187">
        <v>3856.1</v>
      </c>
      <c r="E21" s="187">
        <v>3407</v>
      </c>
      <c r="F21" s="187">
        <v>3818</v>
      </c>
      <c r="G21" s="187">
        <v>4606</v>
      </c>
      <c r="H21" s="187">
        <v>4939</v>
      </c>
      <c r="I21" s="187">
        <v>5716</v>
      </c>
      <c r="J21" s="187">
        <v>7057.5</v>
      </c>
      <c r="K21" s="187">
        <v>9770.19</v>
      </c>
      <c r="L21" s="187">
        <v>8846.9</v>
      </c>
    </row>
    <row r="22" spans="1:26">
      <c r="A22" s="191"/>
      <c r="B22" s="184" t="s">
        <v>9</v>
      </c>
      <c r="C22" s="187">
        <v>1137.0999999999999</v>
      </c>
      <c r="D22" s="187">
        <v>1369.2</v>
      </c>
      <c r="E22" s="187">
        <v>1502</v>
      </c>
      <c r="F22" s="187">
        <v>1576</v>
      </c>
      <c r="G22" s="187">
        <v>1690.87</v>
      </c>
      <c r="H22" s="187">
        <v>1762.43</v>
      </c>
      <c r="I22" s="187">
        <v>2159.94</v>
      </c>
      <c r="J22" s="187">
        <v>2434.1999999999998</v>
      </c>
      <c r="K22" s="187">
        <v>4153.99</v>
      </c>
      <c r="L22" s="187">
        <v>3219.2</v>
      </c>
    </row>
    <row r="23" spans="1:26">
      <c r="A23" s="191"/>
      <c r="B23" s="184" t="s">
        <v>10</v>
      </c>
      <c r="C23" s="187">
        <v>305.2</v>
      </c>
      <c r="D23" s="187">
        <v>387.3</v>
      </c>
      <c r="E23" s="187">
        <v>438</v>
      </c>
      <c r="F23" s="187">
        <v>493</v>
      </c>
      <c r="G23" s="187">
        <v>394.8</v>
      </c>
      <c r="H23" s="187">
        <v>420.88</v>
      </c>
      <c r="I23" s="187">
        <v>420.02</v>
      </c>
      <c r="J23" s="187">
        <v>528.29999999999995</v>
      </c>
      <c r="K23" s="187">
        <v>760.75</v>
      </c>
      <c r="L23" s="187">
        <v>1306.0999999999999</v>
      </c>
      <c r="Z23" s="183" t="s">
        <v>332</v>
      </c>
    </row>
    <row r="24" spans="1:26">
      <c r="A24" s="191"/>
      <c r="B24" s="184" t="s">
        <v>11</v>
      </c>
      <c r="C24" s="187">
        <v>241.3</v>
      </c>
      <c r="D24" s="187">
        <v>151</v>
      </c>
      <c r="E24" s="187">
        <v>208</v>
      </c>
      <c r="F24" s="187">
        <v>117</v>
      </c>
      <c r="G24" s="187">
        <v>99</v>
      </c>
      <c r="H24" s="187">
        <v>77</v>
      </c>
      <c r="I24" s="187">
        <v>150</v>
      </c>
      <c r="J24" s="187">
        <v>187.5</v>
      </c>
      <c r="K24" s="187">
        <v>130.71</v>
      </c>
      <c r="L24" s="187">
        <v>215.5</v>
      </c>
    </row>
    <row r="25" spans="1:26">
      <c r="A25" s="191"/>
      <c r="B25" s="184" t="s">
        <v>12</v>
      </c>
      <c r="C25" s="187">
        <v>217.8</v>
      </c>
      <c r="D25" s="187">
        <v>150.5</v>
      </c>
      <c r="E25" s="187">
        <v>139</v>
      </c>
      <c r="F25" s="187">
        <v>104</v>
      </c>
      <c r="G25" s="187">
        <v>93</v>
      </c>
      <c r="H25" s="187">
        <v>96</v>
      </c>
      <c r="I25" s="187">
        <v>107</v>
      </c>
      <c r="J25" s="187">
        <v>166.2</v>
      </c>
      <c r="K25" s="187">
        <v>293.83</v>
      </c>
      <c r="L25" s="187">
        <v>182.3</v>
      </c>
    </row>
    <row r="27" spans="1:26">
      <c r="B27" s="181" t="s">
        <v>58</v>
      </c>
    </row>
    <row r="28" spans="1:26">
      <c r="B28" s="163" t="s">
        <v>14</v>
      </c>
      <c r="C28" s="164" t="s">
        <v>49</v>
      </c>
      <c r="D28" s="164" t="s">
        <v>50</v>
      </c>
      <c r="E28" s="164" t="s">
        <v>51</v>
      </c>
      <c r="F28" s="164" t="s">
        <v>52</v>
      </c>
      <c r="G28" s="164" t="s">
        <v>53</v>
      </c>
      <c r="H28" s="164" t="s">
        <v>54</v>
      </c>
      <c r="I28" s="164" t="s">
        <v>55</v>
      </c>
      <c r="J28" s="164" t="s">
        <v>56</v>
      </c>
    </row>
    <row r="29" spans="1:26">
      <c r="B29" s="184" t="s">
        <v>15</v>
      </c>
      <c r="C29" s="195">
        <v>515</v>
      </c>
      <c r="D29" s="195">
        <v>685</v>
      </c>
      <c r="E29" s="195">
        <v>353.84</v>
      </c>
      <c r="F29" s="195">
        <v>426.97</v>
      </c>
      <c r="G29" s="195">
        <v>562.89</v>
      </c>
      <c r="H29" s="195">
        <v>620.70000000000005</v>
      </c>
      <c r="I29" s="195">
        <v>1989.72</v>
      </c>
      <c r="J29" s="192">
        <v>1365.8</v>
      </c>
    </row>
    <row r="30" spans="1:26">
      <c r="B30" s="184" t="s">
        <v>16</v>
      </c>
      <c r="C30" s="195">
        <v>1715</v>
      </c>
      <c r="D30" s="195">
        <v>1645</v>
      </c>
      <c r="E30" s="195">
        <v>2032.4</v>
      </c>
      <c r="F30" s="195">
        <v>2367.87</v>
      </c>
      <c r="G30" s="195">
        <v>2628.25</v>
      </c>
      <c r="H30" s="195">
        <v>3139.7</v>
      </c>
      <c r="I30" s="195">
        <v>4383.29</v>
      </c>
      <c r="J30" s="192">
        <v>5355.6</v>
      </c>
    </row>
    <row r="31" spans="1:26">
      <c r="B31" s="184" t="s">
        <v>17</v>
      </c>
      <c r="C31" s="195">
        <v>1208</v>
      </c>
      <c r="D31" s="195">
        <v>958</v>
      </c>
      <c r="E31" s="195">
        <v>1288.5899999999999</v>
      </c>
      <c r="F31" s="195">
        <v>1354.45</v>
      </c>
      <c r="G31" s="195">
        <v>1646.35</v>
      </c>
      <c r="H31" s="195">
        <v>2794.4</v>
      </c>
      <c r="I31" s="195">
        <v>2566.14</v>
      </c>
      <c r="J31" s="192">
        <v>2104.9</v>
      </c>
    </row>
    <row r="32" spans="1:26">
      <c r="B32" s="184" t="s">
        <v>74</v>
      </c>
      <c r="C32" s="195">
        <v>2374</v>
      </c>
      <c r="D32" s="195">
        <v>2619</v>
      </c>
      <c r="E32" s="195">
        <v>3209.63</v>
      </c>
      <c r="F32" s="195">
        <v>3145.49</v>
      </c>
      <c r="G32" s="195">
        <v>3715.04</v>
      </c>
      <c r="H32" s="195">
        <v>3819</v>
      </c>
      <c r="I32" s="195">
        <v>6170.33</v>
      </c>
      <c r="J32" s="192">
        <v>4943.8</v>
      </c>
    </row>
    <row r="33" spans="2:12">
      <c r="J33" s="196"/>
    </row>
    <row r="34" spans="2:12">
      <c r="B34" s="181" t="s">
        <v>382</v>
      </c>
    </row>
    <row r="35" spans="2:12">
      <c r="B35" s="163" t="s">
        <v>64</v>
      </c>
      <c r="C35" s="164" t="s">
        <v>46</v>
      </c>
      <c r="D35" s="164" t="s">
        <v>47</v>
      </c>
      <c r="E35" s="164" t="s">
        <v>48</v>
      </c>
      <c r="F35" s="164" t="s">
        <v>49</v>
      </c>
      <c r="G35" s="164" t="s">
        <v>50</v>
      </c>
      <c r="H35" s="164" t="s">
        <v>53</v>
      </c>
      <c r="I35" s="164" t="s">
        <v>54</v>
      </c>
      <c r="J35" s="164" t="s">
        <v>55</v>
      </c>
      <c r="K35" s="164" t="s">
        <v>56</v>
      </c>
    </row>
    <row r="36" spans="2:12">
      <c r="B36" s="162" t="s">
        <v>0</v>
      </c>
      <c r="C36" s="165">
        <v>9251</v>
      </c>
      <c r="D36" s="165">
        <v>10172</v>
      </c>
      <c r="E36" s="165">
        <v>12172</v>
      </c>
      <c r="F36" s="165">
        <v>13244</v>
      </c>
      <c r="G36" s="165">
        <v>15821</v>
      </c>
      <c r="H36" s="165">
        <v>17638</v>
      </c>
      <c r="I36" s="165">
        <v>19679</v>
      </c>
      <c r="J36" s="166">
        <v>31394</v>
      </c>
      <c r="K36" s="197">
        <v>36706</v>
      </c>
    </row>
    <row r="37" spans="2:12">
      <c r="B37" s="162" t="s">
        <v>1</v>
      </c>
      <c r="C37" s="165">
        <v>146502</v>
      </c>
      <c r="D37" s="165">
        <v>151715</v>
      </c>
      <c r="E37" s="165">
        <v>175643</v>
      </c>
      <c r="F37" s="165">
        <v>148460</v>
      </c>
      <c r="G37" s="165">
        <v>187647</v>
      </c>
      <c r="H37" s="165">
        <v>223446</v>
      </c>
      <c r="I37" s="167">
        <v>225612</v>
      </c>
      <c r="J37" s="168">
        <v>229386</v>
      </c>
      <c r="K37" s="197">
        <v>241353.9</v>
      </c>
    </row>
    <row r="38" spans="2:12">
      <c r="B38" s="6"/>
      <c r="C38" s="169"/>
      <c r="D38" s="169"/>
      <c r="E38" s="169"/>
      <c r="F38" s="169"/>
      <c r="G38" s="169"/>
      <c r="H38" s="169"/>
      <c r="I38" s="169"/>
      <c r="J38" s="169"/>
      <c r="K38" s="169"/>
    </row>
    <row r="39" spans="2:12">
      <c r="B39" s="6" t="s">
        <v>383</v>
      </c>
      <c r="C39" s="170">
        <f>(C36/C37)*100</f>
        <v>6.3145895619172432</v>
      </c>
      <c r="D39" s="170">
        <f t="shared" ref="D39:K39" si="4">(D36/D37)*100</f>
        <v>6.7046765316547479</v>
      </c>
      <c r="E39" s="170">
        <f t="shared" si="4"/>
        <v>6.9299658967337159</v>
      </c>
      <c r="F39" s="170">
        <f t="shared" si="4"/>
        <v>8.9209214603260136</v>
      </c>
      <c r="G39" s="170">
        <f t="shared" si="4"/>
        <v>8.4312565615224333</v>
      </c>
      <c r="H39" s="170">
        <f t="shared" si="4"/>
        <v>7.8936297807971494</v>
      </c>
      <c r="I39" s="170">
        <f t="shared" si="4"/>
        <v>8.7224970302998077</v>
      </c>
      <c r="J39" s="170">
        <f t="shared" si="4"/>
        <v>13.686101157001735</v>
      </c>
      <c r="K39" s="170">
        <f t="shared" si="4"/>
        <v>15.208372435663978</v>
      </c>
    </row>
    <row r="42" spans="2:12">
      <c r="B42" s="181" t="s">
        <v>57</v>
      </c>
    </row>
    <row r="43" spans="2:12">
      <c r="B43" s="172" t="s">
        <v>64</v>
      </c>
      <c r="C43" s="172">
        <v>2020</v>
      </c>
      <c r="D43" s="172">
        <v>2021</v>
      </c>
      <c r="E43" s="172">
        <v>2022</v>
      </c>
      <c r="F43" s="172">
        <v>2023</v>
      </c>
      <c r="G43" s="172">
        <v>2024</v>
      </c>
      <c r="H43" s="182"/>
      <c r="I43" s="182"/>
      <c r="J43" s="167"/>
      <c r="K43" s="167">
        <v>2023</v>
      </c>
      <c r="L43" s="167">
        <v>2024</v>
      </c>
    </row>
    <row r="44" spans="2:12">
      <c r="B44" s="197" t="s">
        <v>9</v>
      </c>
      <c r="C44" s="197">
        <v>1796.47</v>
      </c>
      <c r="D44" s="197">
        <v>2550.79</v>
      </c>
      <c r="E44" s="197">
        <v>2283.6</v>
      </c>
      <c r="F44" s="197">
        <v>3929.4</v>
      </c>
      <c r="G44" s="197">
        <v>3558.4</v>
      </c>
      <c r="J44" s="167" t="s">
        <v>9</v>
      </c>
      <c r="K44" s="171">
        <f t="shared" ref="K44:L48" si="5">(F44/E44-1)*100</f>
        <v>72.070415133998964</v>
      </c>
      <c r="L44" s="171">
        <f t="shared" si="5"/>
        <v>-9.4416450348653758</v>
      </c>
    </row>
    <row r="45" spans="2:12">
      <c r="B45" s="197" t="s">
        <v>10</v>
      </c>
      <c r="C45" s="197">
        <v>720.2</v>
      </c>
      <c r="D45" s="197">
        <v>839.15</v>
      </c>
      <c r="E45" s="197">
        <v>747.6</v>
      </c>
      <c r="F45" s="197">
        <v>1053.5999999999999</v>
      </c>
      <c r="G45" s="197">
        <v>1852.8</v>
      </c>
      <c r="J45" s="167" t="s">
        <v>10</v>
      </c>
      <c r="K45" s="171">
        <f t="shared" si="5"/>
        <v>40.930979133226295</v>
      </c>
      <c r="L45" s="171">
        <f t="shared" si="5"/>
        <v>75.854214123006841</v>
      </c>
    </row>
    <row r="46" spans="2:12">
      <c r="B46" s="197" t="s">
        <v>11</v>
      </c>
      <c r="C46" s="197">
        <v>68.23</v>
      </c>
      <c r="D46" s="197">
        <v>174</v>
      </c>
      <c r="E46" s="197">
        <v>187.8</v>
      </c>
      <c r="F46" s="197">
        <v>160.19999999999999</v>
      </c>
      <c r="G46" s="197">
        <v>288.2</v>
      </c>
      <c r="J46" s="167" t="s">
        <v>11</v>
      </c>
      <c r="K46" s="171">
        <f t="shared" si="5"/>
        <v>-14.696485623003209</v>
      </c>
      <c r="L46" s="171">
        <f t="shared" si="5"/>
        <v>79.900124843945065</v>
      </c>
    </row>
    <row r="47" spans="2:12">
      <c r="B47" s="197" t="s">
        <v>12</v>
      </c>
      <c r="C47" s="197">
        <v>94.69</v>
      </c>
      <c r="D47" s="197">
        <v>103.06</v>
      </c>
      <c r="E47" s="197">
        <v>171.4</v>
      </c>
      <c r="F47" s="197">
        <v>88.5</v>
      </c>
      <c r="G47" s="197">
        <v>185.8</v>
      </c>
      <c r="J47" s="167" t="s">
        <v>12</v>
      </c>
      <c r="K47" s="171">
        <f>(F47/E47-1)*100</f>
        <v>-48.366394399066515</v>
      </c>
      <c r="L47" s="171">
        <f t="shared" si="5"/>
        <v>109.94350282485877</v>
      </c>
    </row>
    <row r="48" spans="2:12">
      <c r="B48" s="197" t="s">
        <v>13</v>
      </c>
      <c r="C48" s="197">
        <v>4602.8100000000004</v>
      </c>
      <c r="D48" s="197">
        <v>5307.3</v>
      </c>
      <c r="E48" s="197">
        <v>6726.1</v>
      </c>
      <c r="F48" s="197">
        <v>8741.6</v>
      </c>
      <c r="G48" s="197">
        <v>10429.200000000001</v>
      </c>
      <c r="J48" s="167" t="s">
        <v>13</v>
      </c>
      <c r="K48" s="171">
        <f t="shared" si="5"/>
        <v>29.965358826065614</v>
      </c>
      <c r="L48" s="171">
        <f t="shared" si="5"/>
        <v>19.305390317562001</v>
      </c>
    </row>
    <row r="49" spans="2:26">
      <c r="B49" s="172" t="s">
        <v>70</v>
      </c>
      <c r="C49" s="172">
        <f>SUM(C44:C48)</f>
        <v>7282.4000000000005</v>
      </c>
      <c r="D49" s="172">
        <f t="shared" ref="D49:F49" si="6">SUM(D44:D48)</f>
        <v>8974.2999999999993</v>
      </c>
      <c r="E49" s="172">
        <f t="shared" si="6"/>
        <v>10116.5</v>
      </c>
      <c r="F49" s="172">
        <f t="shared" si="6"/>
        <v>13973.3</v>
      </c>
      <c r="G49" s="172">
        <v>16314.5</v>
      </c>
      <c r="J49" s="167" t="s">
        <v>15</v>
      </c>
      <c r="K49" s="171">
        <f t="shared" ref="K49:L51" si="7">(F54/E54-1)*100</f>
        <v>247.11637653127019</v>
      </c>
      <c r="L49" s="171">
        <f t="shared" si="7"/>
        <v>-27.476538302585098</v>
      </c>
    </row>
    <row r="50" spans="2:26">
      <c r="J50" s="167" t="s">
        <v>16</v>
      </c>
      <c r="K50" s="171">
        <f t="shared" si="7"/>
        <v>-1.8357672361681066</v>
      </c>
      <c r="L50" s="171">
        <f t="shared" si="7"/>
        <v>91.255590847215899</v>
      </c>
    </row>
    <row r="51" spans="2:26">
      <c r="G51" s="182"/>
      <c r="H51" s="182"/>
      <c r="J51" s="167" t="s">
        <v>17</v>
      </c>
      <c r="K51" s="171">
        <f t="shared" si="7"/>
        <v>6.8693268625865</v>
      </c>
      <c r="L51" s="171">
        <f t="shared" si="7"/>
        <v>5.0301269410117477</v>
      </c>
    </row>
    <row r="52" spans="2:26">
      <c r="B52" s="181" t="s">
        <v>57</v>
      </c>
      <c r="C52" s="198"/>
      <c r="D52" s="173"/>
      <c r="E52" s="173"/>
      <c r="F52" s="198"/>
      <c r="J52" s="167" t="s">
        <v>74</v>
      </c>
      <c r="K52" s="171">
        <f>(F57/E57-1)*100</f>
        <v>53.98299336208148</v>
      </c>
      <c r="L52" s="171"/>
    </row>
    <row r="53" spans="2:26">
      <c r="B53" s="172" t="s">
        <v>14</v>
      </c>
      <c r="C53" s="172">
        <v>2020</v>
      </c>
      <c r="D53" s="172">
        <v>2021</v>
      </c>
      <c r="E53" s="172">
        <v>2022</v>
      </c>
      <c r="F53" s="172">
        <v>2023</v>
      </c>
      <c r="G53" s="172">
        <v>2024</v>
      </c>
    </row>
    <row r="54" spans="2:26">
      <c r="B54" s="197" t="s">
        <v>15</v>
      </c>
      <c r="C54" s="197">
        <v>427.62</v>
      </c>
      <c r="D54" s="197">
        <v>857.03</v>
      </c>
      <c r="E54" s="197">
        <v>620.4</v>
      </c>
      <c r="F54" s="197">
        <v>2153.5100000000002</v>
      </c>
      <c r="G54" s="197">
        <v>1561.8</v>
      </c>
    </row>
    <row r="55" spans="2:26">
      <c r="B55" s="197" t="s">
        <v>16</v>
      </c>
      <c r="C55" s="197">
        <v>2261.41</v>
      </c>
      <c r="D55" s="197">
        <v>2665.77</v>
      </c>
      <c r="E55" s="197">
        <v>3143.1</v>
      </c>
      <c r="F55" s="197">
        <v>3085.4</v>
      </c>
      <c r="G55" s="197">
        <v>5901</v>
      </c>
    </row>
    <row r="56" spans="2:26">
      <c r="B56" s="197" t="s">
        <v>17</v>
      </c>
      <c r="C56" s="197">
        <v>1307.68</v>
      </c>
      <c r="D56" s="197">
        <v>1661.41</v>
      </c>
      <c r="E56" s="197">
        <v>2225.4</v>
      </c>
      <c r="F56" s="197">
        <v>2378.27</v>
      </c>
      <c r="G56" s="197">
        <v>2497.9</v>
      </c>
    </row>
    <row r="57" spans="2:26">
      <c r="B57" s="197" t="s">
        <v>74</v>
      </c>
      <c r="C57" s="197">
        <v>3285.69</v>
      </c>
      <c r="D57" s="197">
        <v>3790.09</v>
      </c>
      <c r="E57" s="197">
        <v>4127.8</v>
      </c>
      <c r="F57" s="197">
        <v>6356.11</v>
      </c>
      <c r="G57" s="197">
        <v>6353.8</v>
      </c>
    </row>
    <row r="58" spans="2:26">
      <c r="B58" s="172" t="s">
        <v>70</v>
      </c>
      <c r="C58" s="172">
        <v>7282.4</v>
      </c>
      <c r="D58" s="172">
        <v>8974.2999999999993</v>
      </c>
      <c r="E58" s="172">
        <f>SUM(E54:E57)</f>
        <v>10116.700000000001</v>
      </c>
      <c r="F58" s="172">
        <f>SUM(F54:F57)</f>
        <v>13973.29</v>
      </c>
      <c r="G58" s="172">
        <v>16314.5</v>
      </c>
    </row>
    <row r="60" spans="2:26">
      <c r="Z60" s="183" t="s">
        <v>333</v>
      </c>
    </row>
    <row r="61" spans="2:26" ht="15.5" thickBot="1"/>
    <row r="62" spans="2:26">
      <c r="B62" s="305" t="s">
        <v>336</v>
      </c>
      <c r="C62" s="224"/>
      <c r="D62" s="224"/>
      <c r="E62" s="224" t="s">
        <v>57</v>
      </c>
      <c r="F62" s="224"/>
      <c r="G62" s="224"/>
      <c r="H62" s="224"/>
      <c r="I62" s="224"/>
      <c r="J62" s="224"/>
      <c r="K62" s="224"/>
      <c r="L62" s="225"/>
    </row>
    <row r="63" spans="2:26" ht="15.5" thickBot="1">
      <c r="B63" s="306"/>
      <c r="C63" s="226"/>
      <c r="D63" s="226"/>
      <c r="E63" s="226"/>
      <c r="F63" s="226"/>
      <c r="G63" s="226"/>
      <c r="H63" s="226"/>
      <c r="I63" s="226"/>
      <c r="J63" s="226"/>
      <c r="K63" s="226"/>
      <c r="L63" s="227"/>
    </row>
    <row r="64" spans="2:26" ht="15.5" thickBot="1">
      <c r="B64" s="210"/>
      <c r="C64" s="228" t="s">
        <v>46</v>
      </c>
      <c r="D64" s="228" t="s">
        <v>47</v>
      </c>
      <c r="E64" s="228" t="s">
        <v>48</v>
      </c>
      <c r="F64" s="228" t="s">
        <v>49</v>
      </c>
      <c r="G64" s="228" t="s">
        <v>50</v>
      </c>
      <c r="H64" s="228" t="s">
        <v>51</v>
      </c>
      <c r="I64" s="228" t="s">
        <v>52</v>
      </c>
      <c r="J64" s="228" t="s">
        <v>53</v>
      </c>
      <c r="K64" s="228" t="s">
        <v>54</v>
      </c>
      <c r="L64" s="228" t="s">
        <v>55</v>
      </c>
      <c r="M64" s="228" t="s">
        <v>56</v>
      </c>
      <c r="Q64" s="184"/>
      <c r="R64" s="229" t="s">
        <v>55</v>
      </c>
      <c r="S64" s="229" t="s">
        <v>56</v>
      </c>
    </row>
    <row r="65" spans="2:27" ht="15.5" thickBot="1">
      <c r="B65" s="210" t="s">
        <v>78</v>
      </c>
      <c r="C65" s="230">
        <v>157.30000000000001</v>
      </c>
      <c r="D65" s="230">
        <v>106.4</v>
      </c>
      <c r="E65" s="230">
        <v>87.5</v>
      </c>
      <c r="F65" s="230">
        <v>93.3</v>
      </c>
      <c r="G65" s="230">
        <v>107.7</v>
      </c>
      <c r="H65" s="230">
        <v>109</v>
      </c>
      <c r="I65" s="230">
        <v>84.41</v>
      </c>
      <c r="J65" s="230">
        <v>472.28</v>
      </c>
      <c r="K65" s="230">
        <v>136.9</v>
      </c>
      <c r="L65" s="230">
        <v>484.1</v>
      </c>
      <c r="M65" s="231">
        <v>159.4</v>
      </c>
      <c r="Q65" s="184" t="s">
        <v>78</v>
      </c>
      <c r="R65" s="199">
        <f t="shared" ref="R65:R80" si="8">(L65/K65-1)*100</f>
        <v>253.61577794010225</v>
      </c>
      <c r="S65" s="199">
        <f t="shared" ref="S65:S80" si="9">(M65/L65-1)*100</f>
        <v>-67.072918818425947</v>
      </c>
    </row>
    <row r="66" spans="2:27" ht="15.5" thickBot="1">
      <c r="B66" s="210" t="s">
        <v>21</v>
      </c>
      <c r="C66" s="230">
        <v>461.6</v>
      </c>
      <c r="D66" s="230">
        <v>515.9</v>
      </c>
      <c r="E66" s="230">
        <v>621.20000000000005</v>
      </c>
      <c r="F66" s="230">
        <v>787.4</v>
      </c>
      <c r="G66" s="230">
        <v>821.1</v>
      </c>
      <c r="H66" s="230">
        <v>835</v>
      </c>
      <c r="I66" s="230">
        <v>975.76</v>
      </c>
      <c r="J66" s="230">
        <v>1216.57</v>
      </c>
      <c r="K66" s="230">
        <v>1235.9000000000001</v>
      </c>
      <c r="L66" s="230">
        <v>2088.5</v>
      </c>
      <c r="M66" s="231">
        <v>2149.4</v>
      </c>
      <c r="Q66" s="184" t="s">
        <v>21</v>
      </c>
      <c r="R66" s="199">
        <f t="shared" si="8"/>
        <v>68.986163929120465</v>
      </c>
      <c r="S66" s="199">
        <f t="shared" si="9"/>
        <v>2.9159683983720486</v>
      </c>
    </row>
    <row r="67" spans="2:27" ht="15.5" thickBot="1">
      <c r="B67" s="210" t="s">
        <v>131</v>
      </c>
      <c r="C67" s="230">
        <v>74.2</v>
      </c>
      <c r="D67" s="230">
        <v>131.80000000000001</v>
      </c>
      <c r="E67" s="230">
        <v>186.5</v>
      </c>
      <c r="F67" s="230">
        <v>178</v>
      </c>
      <c r="G67" s="230">
        <v>181.6</v>
      </c>
      <c r="H67" s="230">
        <v>196</v>
      </c>
      <c r="I67" s="230">
        <v>206</v>
      </c>
      <c r="J67" s="230">
        <v>226.55</v>
      </c>
      <c r="K67" s="230">
        <v>126.7</v>
      </c>
      <c r="L67" s="230">
        <v>283.39999999999998</v>
      </c>
      <c r="M67" s="231">
        <v>364</v>
      </c>
      <c r="Q67" s="184" t="s">
        <v>131</v>
      </c>
      <c r="R67" s="199">
        <f t="shared" si="8"/>
        <v>123.67797947908441</v>
      </c>
      <c r="S67" s="199">
        <f t="shared" si="9"/>
        <v>28.440366972477072</v>
      </c>
    </row>
    <row r="68" spans="2:27" ht="15.5" thickBot="1">
      <c r="B68" s="210" t="s">
        <v>24</v>
      </c>
      <c r="C68" s="230">
        <v>343.6</v>
      </c>
      <c r="D68" s="230">
        <v>416.9</v>
      </c>
      <c r="E68" s="230">
        <v>465.4</v>
      </c>
      <c r="F68" s="230">
        <v>503.6</v>
      </c>
      <c r="G68" s="230">
        <v>479.2</v>
      </c>
      <c r="H68" s="230">
        <v>593</v>
      </c>
      <c r="I68" s="230">
        <v>530.30999999999995</v>
      </c>
      <c r="J68" s="230">
        <v>635.39</v>
      </c>
      <c r="K68" s="230">
        <v>784.2</v>
      </c>
      <c r="L68" s="230">
        <v>1073.4000000000001</v>
      </c>
      <c r="M68" s="231">
        <v>885.5</v>
      </c>
      <c r="Q68" s="184" t="s">
        <v>24</v>
      </c>
      <c r="R68" s="199">
        <f t="shared" si="8"/>
        <v>36.878347360367258</v>
      </c>
      <c r="S68" s="199">
        <f t="shared" si="9"/>
        <v>-17.505123905347496</v>
      </c>
    </row>
    <row r="69" spans="2:27" ht="15.5" thickBot="1">
      <c r="B69" s="210" t="s">
        <v>84</v>
      </c>
      <c r="C69" s="230">
        <v>1645.4</v>
      </c>
      <c r="D69" s="230">
        <v>1868.1</v>
      </c>
      <c r="E69" s="230">
        <v>2408.3000000000002</v>
      </c>
      <c r="F69" s="230">
        <v>2311</v>
      </c>
      <c r="G69" s="230">
        <v>2507.3000000000002</v>
      </c>
      <c r="H69" s="230">
        <v>2616</v>
      </c>
      <c r="I69" s="230">
        <v>2877.65</v>
      </c>
      <c r="J69" s="230">
        <v>3470.49</v>
      </c>
      <c r="K69" s="230">
        <v>4259.1000000000004</v>
      </c>
      <c r="L69" s="230">
        <v>5997.9</v>
      </c>
      <c r="M69" s="231">
        <v>7179.1</v>
      </c>
      <c r="Q69" s="184" t="s">
        <v>84</v>
      </c>
      <c r="R69" s="199">
        <f t="shared" si="8"/>
        <v>40.82552651968723</v>
      </c>
      <c r="S69" s="199">
        <f t="shared" si="9"/>
        <v>19.693559412461049</v>
      </c>
    </row>
    <row r="70" spans="2:27" ht="15.5" thickBot="1">
      <c r="B70" s="210" t="s">
        <v>85</v>
      </c>
      <c r="C70" s="230">
        <v>178.3</v>
      </c>
      <c r="D70" s="230">
        <v>230.2</v>
      </c>
      <c r="E70" s="230">
        <v>220.7</v>
      </c>
      <c r="F70" s="230">
        <v>308.60000000000002</v>
      </c>
      <c r="G70" s="230">
        <v>375.1</v>
      </c>
      <c r="H70" s="230">
        <v>559</v>
      </c>
      <c r="I70" s="230">
        <v>513.21</v>
      </c>
      <c r="J70" s="230">
        <v>519.19000000000005</v>
      </c>
      <c r="K70" s="230">
        <v>682.7</v>
      </c>
      <c r="L70" s="230">
        <v>701.4</v>
      </c>
      <c r="M70" s="231">
        <v>1026.8</v>
      </c>
      <c r="Q70" s="184" t="s">
        <v>85</v>
      </c>
      <c r="R70" s="199">
        <f t="shared" si="8"/>
        <v>2.7391240662076877</v>
      </c>
      <c r="S70" s="199">
        <f t="shared" si="9"/>
        <v>46.392928428856564</v>
      </c>
    </row>
    <row r="71" spans="2:27" ht="15.5" thickBot="1">
      <c r="B71" s="210" t="s">
        <v>86</v>
      </c>
      <c r="C71" s="230">
        <v>78.900000000000006</v>
      </c>
      <c r="D71" s="230">
        <v>96.3</v>
      </c>
      <c r="E71" s="230">
        <v>160.6</v>
      </c>
      <c r="F71" s="230">
        <v>151.80000000000001</v>
      </c>
      <c r="G71" s="230">
        <v>137.6</v>
      </c>
      <c r="H71" s="230">
        <v>187</v>
      </c>
      <c r="I71" s="230">
        <v>113.79</v>
      </c>
      <c r="J71" s="230">
        <v>138.72999999999999</v>
      </c>
      <c r="K71" s="230">
        <v>224.3</v>
      </c>
      <c r="L71" s="230">
        <v>368.2</v>
      </c>
      <c r="M71" s="231">
        <v>328.8</v>
      </c>
      <c r="Q71" s="184" t="s">
        <v>86</v>
      </c>
      <c r="R71" s="199">
        <f t="shared" si="8"/>
        <v>64.155149353544346</v>
      </c>
      <c r="S71" s="199">
        <f t="shared" si="9"/>
        <v>-10.700706137968485</v>
      </c>
    </row>
    <row r="72" spans="2:27" ht="15.5" thickBot="1">
      <c r="B72" s="210" t="s">
        <v>88</v>
      </c>
      <c r="C72" s="230">
        <v>207.1</v>
      </c>
      <c r="D72" s="230">
        <v>201.8</v>
      </c>
      <c r="E72" s="230">
        <v>429.7</v>
      </c>
      <c r="F72" s="230">
        <v>112.4</v>
      </c>
      <c r="G72" s="230">
        <v>278.5</v>
      </c>
      <c r="H72" s="230">
        <v>203</v>
      </c>
      <c r="I72" s="230">
        <v>257.64</v>
      </c>
      <c r="J72" s="230">
        <v>282.64</v>
      </c>
      <c r="K72" s="230">
        <v>108</v>
      </c>
      <c r="L72" s="230">
        <v>554.79999999999995</v>
      </c>
      <c r="M72" s="231">
        <v>495</v>
      </c>
      <c r="Q72" s="184" t="s">
        <v>88</v>
      </c>
      <c r="R72" s="199">
        <f t="shared" si="8"/>
        <v>413.7037037037037</v>
      </c>
      <c r="S72" s="199">
        <f t="shared" si="9"/>
        <v>-10.778658976207634</v>
      </c>
    </row>
    <row r="73" spans="2:27" ht="15.5" thickBot="1">
      <c r="B73" s="210" t="s">
        <v>90</v>
      </c>
      <c r="C73" s="230">
        <v>480.6</v>
      </c>
      <c r="D73" s="230">
        <v>375.8</v>
      </c>
      <c r="E73" s="230">
        <v>455.5</v>
      </c>
      <c r="F73" s="230">
        <v>490.5</v>
      </c>
      <c r="G73" s="230">
        <v>592.70000000000005</v>
      </c>
      <c r="H73" s="230">
        <v>634</v>
      </c>
      <c r="I73" s="230">
        <v>720.2</v>
      </c>
      <c r="J73" s="230">
        <v>839.15</v>
      </c>
      <c r="K73" s="230">
        <v>942.6</v>
      </c>
      <c r="L73" s="230">
        <v>1053.5999999999999</v>
      </c>
      <c r="M73" s="231">
        <v>1852.8</v>
      </c>
      <c r="Q73" s="184" t="s">
        <v>90</v>
      </c>
      <c r="R73" s="199">
        <f t="shared" si="8"/>
        <v>11.775938892425186</v>
      </c>
      <c r="S73" s="199">
        <f t="shared" si="9"/>
        <v>75.854214123006841</v>
      </c>
    </row>
    <row r="74" spans="2:27" ht="15.5" thickBot="1">
      <c r="B74" s="210" t="s">
        <v>81</v>
      </c>
      <c r="C74" s="230">
        <v>14.5</v>
      </c>
      <c r="D74" s="230">
        <v>21</v>
      </c>
      <c r="E74" s="230">
        <v>23.6</v>
      </c>
      <c r="F74" s="230">
        <v>40.6</v>
      </c>
      <c r="G74" s="230">
        <v>33.5</v>
      </c>
      <c r="H74" s="230">
        <v>46</v>
      </c>
      <c r="I74" s="230">
        <v>57.3</v>
      </c>
      <c r="J74" s="230">
        <v>72.05</v>
      </c>
      <c r="K74" s="230">
        <v>108.3</v>
      </c>
      <c r="L74" s="230">
        <v>120.4</v>
      </c>
      <c r="M74" s="231">
        <v>72.400000000000006</v>
      </c>
      <c r="Q74" s="184" t="s">
        <v>81</v>
      </c>
      <c r="R74" s="199">
        <f t="shared" si="8"/>
        <v>11.172668513388739</v>
      </c>
      <c r="S74" s="199">
        <f t="shared" si="9"/>
        <v>-39.86710963455149</v>
      </c>
    </row>
    <row r="75" spans="2:27" ht="15.5" thickBot="1">
      <c r="B75" s="210" t="s">
        <v>91</v>
      </c>
      <c r="C75" s="230">
        <v>43.4</v>
      </c>
      <c r="D75" s="230">
        <v>53.6</v>
      </c>
      <c r="E75" s="230">
        <v>47.2</v>
      </c>
      <c r="F75" s="230">
        <v>102.3</v>
      </c>
      <c r="G75" s="230">
        <v>51.7</v>
      </c>
      <c r="H75" s="230">
        <v>136</v>
      </c>
      <c r="I75" s="230">
        <v>133.85</v>
      </c>
      <c r="J75" s="230">
        <v>170.99</v>
      </c>
      <c r="K75" s="230">
        <v>177.7</v>
      </c>
      <c r="L75" s="230">
        <v>278.10000000000002</v>
      </c>
      <c r="M75" s="231">
        <v>383.9</v>
      </c>
      <c r="Q75" s="184" t="s">
        <v>91</v>
      </c>
      <c r="R75" s="199">
        <f t="shared" si="8"/>
        <v>56.499718626899288</v>
      </c>
      <c r="S75" s="199">
        <f t="shared" si="9"/>
        <v>38.043869111830261</v>
      </c>
    </row>
    <row r="76" spans="2:27" ht="15.5" thickBot="1">
      <c r="B76" s="210" t="s">
        <v>87</v>
      </c>
      <c r="C76" s="230">
        <v>40.700000000000003</v>
      </c>
      <c r="D76" s="230">
        <v>52.1</v>
      </c>
      <c r="E76" s="230">
        <v>71.2</v>
      </c>
      <c r="F76" s="230">
        <v>96.9</v>
      </c>
      <c r="G76" s="230">
        <v>73.7</v>
      </c>
      <c r="H76" s="230">
        <v>145</v>
      </c>
      <c r="I76" s="230">
        <v>123.37</v>
      </c>
      <c r="J76" s="230">
        <v>184.25</v>
      </c>
      <c r="K76" s="230">
        <v>220.2</v>
      </c>
      <c r="L76" s="230">
        <v>446</v>
      </c>
      <c r="M76" s="231">
        <v>589.9</v>
      </c>
      <c r="Q76" s="184" t="s">
        <v>87</v>
      </c>
      <c r="R76" s="199">
        <f t="shared" si="8"/>
        <v>102.54314259763851</v>
      </c>
      <c r="S76" s="199">
        <f t="shared" si="9"/>
        <v>32.264573991031376</v>
      </c>
    </row>
    <row r="77" spans="2:27" ht="15.5" thickBot="1">
      <c r="B77" s="210" t="s">
        <v>11</v>
      </c>
      <c r="C77" s="230">
        <v>0</v>
      </c>
      <c r="D77" s="230">
        <v>0</v>
      </c>
      <c r="E77" s="230">
        <v>0</v>
      </c>
      <c r="F77" s="230">
        <v>0</v>
      </c>
      <c r="G77" s="230">
        <v>0</v>
      </c>
      <c r="H77" s="230">
        <v>96</v>
      </c>
      <c r="I77" s="230">
        <v>68.23</v>
      </c>
      <c r="J77" s="230">
        <v>174</v>
      </c>
      <c r="K77" s="230">
        <v>198.3</v>
      </c>
      <c r="L77" s="230">
        <v>160.19999999999999</v>
      </c>
      <c r="M77" s="231">
        <v>290.89999999999998</v>
      </c>
      <c r="Q77" s="184" t="s">
        <v>11</v>
      </c>
      <c r="R77" s="199">
        <f t="shared" si="8"/>
        <v>-19.213313161875956</v>
      </c>
      <c r="S77" s="199">
        <f t="shared" si="9"/>
        <v>81.585518102372021</v>
      </c>
      <c r="AA77" s="183" t="s">
        <v>335</v>
      </c>
    </row>
    <row r="78" spans="2:27" ht="15.5" thickBot="1">
      <c r="B78" s="210" t="s">
        <v>89</v>
      </c>
      <c r="C78" s="230">
        <v>0</v>
      </c>
      <c r="D78" s="230">
        <v>0</v>
      </c>
      <c r="E78" s="230">
        <v>0</v>
      </c>
      <c r="F78" s="230">
        <v>0</v>
      </c>
      <c r="G78" s="230">
        <v>0</v>
      </c>
      <c r="H78" s="230">
        <v>122</v>
      </c>
      <c r="I78" s="230">
        <v>131.55000000000001</v>
      </c>
      <c r="J78" s="230">
        <v>148.33000000000001</v>
      </c>
      <c r="K78" s="230">
        <v>183.8</v>
      </c>
      <c r="L78" s="230">
        <v>88.5</v>
      </c>
      <c r="M78" s="231">
        <v>185.8</v>
      </c>
      <c r="Q78" s="184" t="s">
        <v>89</v>
      </c>
      <c r="R78" s="199">
        <f t="shared" si="8"/>
        <v>-51.849836779107726</v>
      </c>
      <c r="S78" s="199">
        <f t="shared" si="9"/>
        <v>109.94350282485877</v>
      </c>
    </row>
    <row r="79" spans="2:27" ht="15.5" thickBot="1">
      <c r="B79" s="210" t="s">
        <v>83</v>
      </c>
      <c r="C79" s="230">
        <v>25.7</v>
      </c>
      <c r="D79" s="230">
        <v>19.2</v>
      </c>
      <c r="E79" s="230">
        <v>34.9</v>
      </c>
      <c r="F79" s="230">
        <v>44.3</v>
      </c>
      <c r="G79" s="230">
        <v>39.5</v>
      </c>
      <c r="H79" s="230">
        <v>31</v>
      </c>
      <c r="I79" s="230">
        <v>18.510000000000002</v>
      </c>
      <c r="J79" s="230">
        <v>22.34</v>
      </c>
      <c r="K79" s="230">
        <v>24.8</v>
      </c>
      <c r="L79" s="230">
        <v>157.80000000000001</v>
      </c>
      <c r="M79" s="231">
        <v>6.7</v>
      </c>
      <c r="Q79" s="184" t="s">
        <v>83</v>
      </c>
      <c r="R79" s="199">
        <f t="shared" si="8"/>
        <v>536.29032258064524</v>
      </c>
      <c r="S79" s="199">
        <f t="shared" si="9"/>
        <v>-95.754119138149548</v>
      </c>
    </row>
    <row r="80" spans="2:27" ht="15.5" thickBot="1">
      <c r="B80" s="210" t="s">
        <v>35</v>
      </c>
      <c r="C80" s="230">
        <v>78.3</v>
      </c>
      <c r="D80" s="230">
        <v>8.6</v>
      </c>
      <c r="E80" s="230">
        <v>126.3</v>
      </c>
      <c r="F80" s="230">
        <v>88.5</v>
      </c>
      <c r="G80" s="230">
        <v>211.8</v>
      </c>
      <c r="H80" s="230">
        <v>299</v>
      </c>
      <c r="I80" s="230">
        <v>470.62</v>
      </c>
      <c r="J80" s="230">
        <v>401.33</v>
      </c>
      <c r="K80" s="230">
        <v>703.4</v>
      </c>
      <c r="L80" s="230">
        <v>117.1</v>
      </c>
      <c r="M80" s="231">
        <v>343.7</v>
      </c>
      <c r="Q80" s="184" t="s">
        <v>35</v>
      </c>
      <c r="R80" s="199">
        <f t="shared" si="8"/>
        <v>-83.352288882570363</v>
      </c>
      <c r="S80" s="199">
        <f t="shared" si="9"/>
        <v>193.50982066609737</v>
      </c>
    </row>
    <row r="81" spans="2:18" ht="15.5" thickBot="1">
      <c r="B81" s="214" t="s">
        <v>70</v>
      </c>
      <c r="C81" s="232">
        <v>3829.5</v>
      </c>
      <c r="D81" s="232">
        <v>4097.7</v>
      </c>
      <c r="E81" s="232">
        <v>5334.5</v>
      </c>
      <c r="F81" s="232">
        <v>5309.2</v>
      </c>
      <c r="G81" s="232">
        <v>5891.1</v>
      </c>
      <c r="H81" s="232">
        <v>6808</v>
      </c>
      <c r="I81" s="232">
        <v>7282.4</v>
      </c>
      <c r="J81" s="232">
        <f>SUM(J65:J80)</f>
        <v>8974.2799999999988</v>
      </c>
      <c r="K81" s="232">
        <f>SUM(K65:K80)</f>
        <v>10116.9</v>
      </c>
      <c r="L81" s="232">
        <v>13973.4</v>
      </c>
      <c r="M81" s="233">
        <v>16314.5</v>
      </c>
    </row>
    <row r="84" spans="2:18" ht="15.5" thickBot="1"/>
    <row r="85" spans="2:18">
      <c r="B85" s="307" t="s">
        <v>336</v>
      </c>
      <c r="C85" s="234"/>
      <c r="D85" s="234"/>
      <c r="E85" s="250" t="s">
        <v>57</v>
      </c>
      <c r="F85" s="234"/>
      <c r="G85" s="234"/>
      <c r="H85" s="234"/>
      <c r="I85" s="234"/>
      <c r="J85" s="234"/>
      <c r="K85" s="234"/>
      <c r="L85" s="235"/>
      <c r="M85" s="1"/>
      <c r="N85" s="1"/>
      <c r="O85" s="1"/>
      <c r="P85" s="162"/>
      <c r="Q85" s="236" t="s">
        <v>55</v>
      </c>
      <c r="R85" s="236" t="s">
        <v>56</v>
      </c>
    </row>
    <row r="86" spans="2:18" ht="15.5" thickBot="1">
      <c r="B86" s="308"/>
      <c r="C86" s="237"/>
      <c r="D86" s="237"/>
      <c r="E86" s="237"/>
      <c r="F86" s="237"/>
      <c r="G86" s="237"/>
      <c r="H86" s="237"/>
      <c r="I86" s="237"/>
      <c r="J86" s="237"/>
      <c r="K86" s="237"/>
      <c r="L86" s="238"/>
      <c r="M86" s="1"/>
      <c r="N86" s="1"/>
      <c r="O86" s="1"/>
      <c r="P86" s="162" t="str">
        <f>B88</f>
        <v>Mining and quarrying</v>
      </c>
      <c r="Q86" s="175">
        <f t="shared" ref="Q86:R89" si="10">(L88/K88-1)*100</f>
        <v>253.61577794010225</v>
      </c>
      <c r="R86" s="175">
        <f t="shared" si="10"/>
        <v>-67.068787440611445</v>
      </c>
    </row>
    <row r="87" spans="2:18" ht="15.5" thickBot="1">
      <c r="B87" s="239"/>
      <c r="C87" s="240" t="s">
        <v>46</v>
      </c>
      <c r="D87" s="240" t="s">
        <v>47</v>
      </c>
      <c r="E87" s="240" t="s">
        <v>48</v>
      </c>
      <c r="F87" s="240" t="s">
        <v>49</v>
      </c>
      <c r="G87" s="240" t="s">
        <v>50</v>
      </c>
      <c r="H87" s="240" t="s">
        <v>51</v>
      </c>
      <c r="I87" s="240" t="s">
        <v>52</v>
      </c>
      <c r="J87" s="240" t="s">
        <v>53</v>
      </c>
      <c r="K87" s="240" t="s">
        <v>54</v>
      </c>
      <c r="L87" s="240" t="s">
        <v>55</v>
      </c>
      <c r="M87" s="240" t="s">
        <v>56</v>
      </c>
      <c r="N87" s="1"/>
      <c r="O87" s="1"/>
      <c r="P87" s="162" t="str">
        <f>B89</f>
        <v>Manufacturing</v>
      </c>
      <c r="Q87" s="175">
        <f t="shared" si="10"/>
        <v>68.986163929120465</v>
      </c>
      <c r="R87" s="175">
        <f t="shared" si="10"/>
        <v>2.9178836485515891</v>
      </c>
    </row>
    <row r="88" spans="2:18" ht="15.5" thickBot="1">
      <c r="B88" s="241" t="s">
        <v>78</v>
      </c>
      <c r="C88" s="242">
        <v>157.30000000000001</v>
      </c>
      <c r="D88" s="242">
        <v>106.4</v>
      </c>
      <c r="E88" s="242">
        <v>87.5</v>
      </c>
      <c r="F88" s="242">
        <v>93.3</v>
      </c>
      <c r="G88" s="242">
        <v>107.7</v>
      </c>
      <c r="H88" s="242">
        <v>109</v>
      </c>
      <c r="I88" s="242">
        <v>84.41</v>
      </c>
      <c r="J88" s="242">
        <v>472.28</v>
      </c>
      <c r="K88" s="242">
        <v>136.9</v>
      </c>
      <c r="L88" s="242">
        <v>484.1</v>
      </c>
      <c r="M88" s="243">
        <v>159.41999999999999</v>
      </c>
      <c r="N88" s="106"/>
      <c r="O88" s="1"/>
      <c r="P88" s="162" t="str">
        <f>B90</f>
        <v>Utilities</v>
      </c>
      <c r="Q88" s="175">
        <f t="shared" si="10"/>
        <v>123.67797947908441</v>
      </c>
      <c r="R88" s="175">
        <f t="shared" si="10"/>
        <v>28.461538461538471</v>
      </c>
    </row>
    <row r="89" spans="2:18" ht="15.5" thickBot="1">
      <c r="B89" s="241" t="s">
        <v>21</v>
      </c>
      <c r="C89" s="242">
        <v>461.6</v>
      </c>
      <c r="D89" s="242">
        <v>515.9</v>
      </c>
      <c r="E89" s="242">
        <v>621.20000000000005</v>
      </c>
      <c r="F89" s="242">
        <v>787.4</v>
      </c>
      <c r="G89" s="242">
        <v>821.1</v>
      </c>
      <c r="H89" s="242">
        <v>835</v>
      </c>
      <c r="I89" s="242">
        <v>975.76</v>
      </c>
      <c r="J89" s="242">
        <v>1216.57</v>
      </c>
      <c r="K89" s="242">
        <v>1235.9000000000001</v>
      </c>
      <c r="L89" s="242">
        <v>2088.5</v>
      </c>
      <c r="M89" s="243">
        <v>2149.44</v>
      </c>
      <c r="N89" s="106"/>
      <c r="O89" s="1"/>
      <c r="P89" s="162" t="str">
        <f>B91</f>
        <v>Services</v>
      </c>
      <c r="Q89" s="175">
        <f t="shared" si="10"/>
        <v>29.011070624550328</v>
      </c>
      <c r="R89" s="175">
        <f t="shared" si="10"/>
        <v>22.704409304333751</v>
      </c>
    </row>
    <row r="90" spans="2:18" ht="15.5" thickBot="1">
      <c r="B90" s="241" t="s">
        <v>131</v>
      </c>
      <c r="C90" s="242">
        <v>74.2</v>
      </c>
      <c r="D90" s="242">
        <v>131.80000000000001</v>
      </c>
      <c r="E90" s="242">
        <v>186.5</v>
      </c>
      <c r="F90" s="242">
        <v>178</v>
      </c>
      <c r="G90" s="242">
        <v>181.6</v>
      </c>
      <c r="H90" s="242">
        <v>196</v>
      </c>
      <c r="I90" s="242">
        <v>206</v>
      </c>
      <c r="J90" s="242">
        <v>226.55</v>
      </c>
      <c r="K90" s="242">
        <v>126.7</v>
      </c>
      <c r="L90" s="242">
        <v>283.39999999999998</v>
      </c>
      <c r="M90" s="243">
        <v>364.06</v>
      </c>
      <c r="N90" s="106"/>
      <c r="O90" s="1"/>
      <c r="P90" s="1"/>
      <c r="Q90" s="1"/>
      <c r="R90" s="1"/>
    </row>
    <row r="91" spans="2:18" ht="15.5" thickBot="1">
      <c r="B91" s="239" t="s">
        <v>171</v>
      </c>
      <c r="C91" s="242">
        <f t="shared" ref="C91:L91" si="11">SUM(C65:C80)-SUM(C65:C67)</f>
        <v>3136.5</v>
      </c>
      <c r="D91" s="242">
        <f t="shared" si="11"/>
        <v>3343.6</v>
      </c>
      <c r="E91" s="242">
        <f t="shared" si="11"/>
        <v>4443.3999999999996</v>
      </c>
      <c r="F91" s="242">
        <f t="shared" si="11"/>
        <v>4250.5</v>
      </c>
      <c r="G91" s="242">
        <f t="shared" si="11"/>
        <v>4780.6000000000004</v>
      </c>
      <c r="H91" s="242">
        <f t="shared" si="11"/>
        <v>5667</v>
      </c>
      <c r="I91" s="242">
        <f t="shared" si="11"/>
        <v>6016.2300000000005</v>
      </c>
      <c r="J91" s="242">
        <f t="shared" si="11"/>
        <v>7058.8799999999992</v>
      </c>
      <c r="K91" s="242">
        <f t="shared" si="11"/>
        <v>8617.4</v>
      </c>
      <c r="L91" s="242">
        <f t="shared" si="11"/>
        <v>11117.4</v>
      </c>
      <c r="M91" s="243">
        <v>13641.54</v>
      </c>
      <c r="N91" s="106"/>
      <c r="O91" s="1"/>
      <c r="P91" s="1"/>
      <c r="Q91" s="1"/>
      <c r="R91" s="1"/>
    </row>
    <row r="92" spans="2:18" ht="15.5" thickBot="1">
      <c r="B92" s="244" t="s">
        <v>70</v>
      </c>
      <c r="C92" s="245">
        <f>SUM(C88:C91)</f>
        <v>3829.6000000000004</v>
      </c>
      <c r="D92" s="245">
        <f t="shared" ref="D92:L92" si="12">SUM(D88:D91)</f>
        <v>4097.7</v>
      </c>
      <c r="E92" s="245">
        <f t="shared" si="12"/>
        <v>5338.5999999999995</v>
      </c>
      <c r="F92" s="245">
        <f t="shared" si="12"/>
        <v>5309.2</v>
      </c>
      <c r="G92" s="245">
        <f t="shared" si="12"/>
        <v>5891</v>
      </c>
      <c r="H92" s="245">
        <f t="shared" si="12"/>
        <v>6807</v>
      </c>
      <c r="I92" s="245">
        <f t="shared" si="12"/>
        <v>7282.4000000000005</v>
      </c>
      <c r="J92" s="245">
        <f t="shared" si="12"/>
        <v>8974.2799999999988</v>
      </c>
      <c r="K92" s="245">
        <f t="shared" si="12"/>
        <v>10116.9</v>
      </c>
      <c r="L92" s="245">
        <f t="shared" si="12"/>
        <v>13973.4</v>
      </c>
      <c r="M92" s="246">
        <v>16314.45</v>
      </c>
      <c r="N92" s="106"/>
      <c r="O92" s="1"/>
      <c r="P92" s="1"/>
      <c r="Q92" s="1"/>
      <c r="R92" s="1"/>
    </row>
    <row r="96" spans="2:18" ht="29.5">
      <c r="B96" s="9"/>
      <c r="C96" s="14" t="s">
        <v>334</v>
      </c>
      <c r="D96" s="14" t="s">
        <v>337</v>
      </c>
      <c r="E96" s="14" t="s">
        <v>338</v>
      </c>
      <c r="F96" s="9" t="s">
        <v>69</v>
      </c>
    </row>
    <row r="97" spans="2:13">
      <c r="B97" s="184" t="s">
        <v>78</v>
      </c>
      <c r="C97" s="200">
        <v>159.4</v>
      </c>
      <c r="D97" s="200">
        <v>108.8</v>
      </c>
      <c r="E97" s="200">
        <v>149.1</v>
      </c>
      <c r="F97" s="200">
        <v>147</v>
      </c>
    </row>
    <row r="98" spans="2:13">
      <c r="B98" s="184" t="s">
        <v>21</v>
      </c>
      <c r="C98" s="200">
        <v>2149.4</v>
      </c>
      <c r="D98" s="200">
        <v>1616.9</v>
      </c>
      <c r="E98" s="200">
        <v>1927.8</v>
      </c>
      <c r="F98" s="200">
        <v>2037</v>
      </c>
    </row>
    <row r="99" spans="2:13">
      <c r="B99" s="184" t="s">
        <v>80</v>
      </c>
      <c r="C99" s="200">
        <v>347.9</v>
      </c>
      <c r="D99" s="200">
        <v>252.3</v>
      </c>
      <c r="E99" s="200">
        <v>327.8</v>
      </c>
      <c r="F99" s="200">
        <v>22</v>
      </c>
    </row>
    <row r="100" spans="2:13">
      <c r="B100" s="184" t="s">
        <v>82</v>
      </c>
      <c r="C100" s="200">
        <v>16.100000000000001</v>
      </c>
      <c r="D100" s="200">
        <v>9.4</v>
      </c>
      <c r="E100" s="200">
        <v>16.100000000000001</v>
      </c>
      <c r="F100" s="200">
        <v>560</v>
      </c>
    </row>
    <row r="101" spans="2:13">
      <c r="B101" s="184" t="s">
        <v>24</v>
      </c>
      <c r="C101" s="200">
        <v>885.5</v>
      </c>
      <c r="D101" s="200">
        <v>607.29999999999995</v>
      </c>
      <c r="E101" s="200">
        <v>798.4</v>
      </c>
      <c r="F101" s="200">
        <v>140</v>
      </c>
    </row>
    <row r="102" spans="2:13">
      <c r="B102" s="184" t="s">
        <v>84</v>
      </c>
      <c r="C102" s="200">
        <v>7179.1</v>
      </c>
      <c r="D102" s="200">
        <v>4632.2</v>
      </c>
      <c r="E102" s="200">
        <v>6687.9</v>
      </c>
      <c r="F102" s="200">
        <v>17146</v>
      </c>
    </row>
    <row r="103" spans="2:13">
      <c r="B103" s="184" t="s">
        <v>85</v>
      </c>
      <c r="C103" s="200">
        <v>1026.8</v>
      </c>
      <c r="D103" s="200">
        <v>161.69999999999999</v>
      </c>
      <c r="E103" s="200">
        <v>313.8</v>
      </c>
      <c r="F103" s="200">
        <v>372</v>
      </c>
    </row>
    <row r="104" spans="2:13">
      <c r="B104" s="184" t="s">
        <v>86</v>
      </c>
      <c r="C104" s="200">
        <v>328.8</v>
      </c>
      <c r="D104" s="200">
        <v>170</v>
      </c>
      <c r="E104" s="200">
        <v>288.3</v>
      </c>
      <c r="F104" s="200">
        <v>5246</v>
      </c>
    </row>
    <row r="105" spans="2:13">
      <c r="B105" s="184" t="s">
        <v>88</v>
      </c>
      <c r="C105" s="200">
        <v>495</v>
      </c>
      <c r="D105" s="200">
        <v>143</v>
      </c>
      <c r="E105" s="200">
        <v>441.3</v>
      </c>
      <c r="F105" s="200">
        <v>447</v>
      </c>
    </row>
    <row r="106" spans="2:13">
      <c r="B106" s="184" t="s">
        <v>90</v>
      </c>
      <c r="C106" s="200">
        <v>1852.8</v>
      </c>
      <c r="D106" s="200">
        <v>1306.0999999999999</v>
      </c>
      <c r="E106" s="200">
        <v>1306.0999999999999</v>
      </c>
      <c r="F106" s="200">
        <v>908</v>
      </c>
    </row>
    <row r="107" spans="2:13" s="1" customFormat="1">
      <c r="B107" s="184" t="s">
        <v>81</v>
      </c>
      <c r="C107" s="200">
        <v>72.400000000000006</v>
      </c>
      <c r="D107" s="200">
        <v>18.8</v>
      </c>
      <c r="E107" s="200">
        <v>59.7</v>
      </c>
      <c r="F107" s="200">
        <v>87</v>
      </c>
      <c r="G107" s="12"/>
      <c r="H107" s="12"/>
      <c r="I107" s="12"/>
      <c r="J107" s="12"/>
      <c r="K107" s="12"/>
      <c r="L107" s="12"/>
      <c r="M107" s="12"/>
    </row>
    <row r="108" spans="2:13" s="1" customFormat="1">
      <c r="B108" s="184" t="s">
        <v>91</v>
      </c>
      <c r="C108" s="200">
        <v>383.9</v>
      </c>
      <c r="D108" s="200">
        <v>125.2</v>
      </c>
      <c r="E108" s="200">
        <v>279.60000000000002</v>
      </c>
      <c r="F108" s="200">
        <v>609</v>
      </c>
    </row>
    <row r="109" spans="2:13" s="1" customFormat="1">
      <c r="B109" s="184" t="s">
        <v>87</v>
      </c>
      <c r="C109" s="200">
        <v>589.9</v>
      </c>
      <c r="D109" s="200">
        <v>87.7</v>
      </c>
      <c r="E109" s="200">
        <v>559.5</v>
      </c>
      <c r="F109" s="200">
        <v>511</v>
      </c>
    </row>
    <row r="110" spans="2:13" s="1" customFormat="1">
      <c r="B110" s="184" t="s">
        <v>11</v>
      </c>
      <c r="C110" s="200">
        <v>290.89999999999998</v>
      </c>
      <c r="D110" s="200">
        <v>134.6</v>
      </c>
      <c r="E110" s="200">
        <v>218.2</v>
      </c>
      <c r="F110" s="200">
        <v>5147</v>
      </c>
    </row>
    <row r="111" spans="2:13" s="1" customFormat="1">
      <c r="B111" s="184" t="s">
        <v>89</v>
      </c>
      <c r="C111" s="200">
        <v>185.8</v>
      </c>
      <c r="D111" s="200">
        <v>152.4</v>
      </c>
      <c r="E111" s="200">
        <v>182.3</v>
      </c>
      <c r="F111" s="200">
        <v>1193</v>
      </c>
    </row>
    <row r="112" spans="2:13" s="1" customFormat="1">
      <c r="B112" s="184" t="s">
        <v>83</v>
      </c>
      <c r="C112" s="200">
        <v>6.7</v>
      </c>
      <c r="D112" s="200">
        <v>4.0999999999999996</v>
      </c>
      <c r="E112" s="200">
        <v>4.9000000000000004</v>
      </c>
      <c r="F112" s="200">
        <v>88</v>
      </c>
    </row>
    <row r="113" spans="2:23" s="1" customFormat="1">
      <c r="B113" s="184" t="s">
        <v>35</v>
      </c>
      <c r="C113" s="184">
        <v>343.7</v>
      </c>
      <c r="D113" s="184">
        <v>104</v>
      </c>
      <c r="E113" s="184">
        <v>209.2</v>
      </c>
      <c r="F113" s="184">
        <v>2046</v>
      </c>
    </row>
    <row r="114" spans="2:23" s="1" customFormat="1">
      <c r="B114" s="163" t="s">
        <v>70</v>
      </c>
      <c r="C114" s="180">
        <v>16314.5</v>
      </c>
      <c r="D114" s="180">
        <v>9634.5</v>
      </c>
      <c r="E114" s="180">
        <v>13770</v>
      </c>
      <c r="F114" s="180">
        <v>36706</v>
      </c>
    </row>
    <row r="115" spans="2:23" s="1" customFormat="1"/>
    <row r="116" spans="2:23" s="1" customFormat="1">
      <c r="V116" s="13"/>
      <c r="W116" s="13"/>
    </row>
    <row r="117" spans="2:23" s="1" customFormat="1">
      <c r="V117" s="13"/>
      <c r="W117" s="13"/>
    </row>
    <row r="118" spans="2:23" s="1" customFormat="1">
      <c r="B118" s="183" t="s">
        <v>339</v>
      </c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V118" s="13"/>
      <c r="W118" s="13"/>
    </row>
    <row r="119" spans="2:23" s="1" customFormat="1" ht="15.5" thickBot="1">
      <c r="B119" s="181"/>
      <c r="C119" s="181"/>
      <c r="D119" s="201"/>
      <c r="E119" s="201"/>
      <c r="F119" s="181"/>
      <c r="G119" s="181"/>
      <c r="H119" s="181"/>
      <c r="I119" s="181"/>
      <c r="J119" s="181"/>
      <c r="K119" s="181"/>
      <c r="L119" s="181"/>
      <c r="M119" s="181">
        <v>2024</v>
      </c>
      <c r="N119" s="181"/>
      <c r="O119" s="181"/>
      <c r="P119" s="181"/>
      <c r="Q119" s="181"/>
      <c r="R119" s="181"/>
      <c r="S119" s="181"/>
      <c r="V119" s="13"/>
      <c r="W119" s="13"/>
    </row>
    <row r="120" spans="2:23" s="1" customFormat="1" ht="15.5" thickBot="1">
      <c r="B120" s="176"/>
      <c r="C120" s="202" t="s">
        <v>9</v>
      </c>
      <c r="D120" s="202" t="s">
        <v>10</v>
      </c>
      <c r="E120" s="202" t="s">
        <v>11</v>
      </c>
      <c r="F120" s="202" t="s">
        <v>12</v>
      </c>
      <c r="G120" s="202" t="s">
        <v>13</v>
      </c>
      <c r="I120" s="181"/>
      <c r="J120" s="181"/>
      <c r="K120" s="181"/>
      <c r="L120" s="181"/>
      <c r="M120" s="203"/>
      <c r="N120" s="204" t="s">
        <v>340</v>
      </c>
      <c r="O120" s="204" t="s">
        <v>341</v>
      </c>
      <c r="P120" s="204" t="s">
        <v>342</v>
      </c>
      <c r="Q120" s="204" t="s">
        <v>343</v>
      </c>
      <c r="R120" s="204" t="s">
        <v>344</v>
      </c>
      <c r="S120" s="204" t="s">
        <v>345</v>
      </c>
      <c r="V120" s="13"/>
      <c r="W120" s="13"/>
    </row>
    <row r="121" spans="2:23" s="1" customFormat="1" ht="15.5" thickBot="1">
      <c r="B121" s="205" t="s">
        <v>340</v>
      </c>
      <c r="C121" s="187">
        <v>7404.5</v>
      </c>
      <c r="D121" s="187">
        <v>206</v>
      </c>
      <c r="E121" s="187">
        <v>6036.7</v>
      </c>
      <c r="F121" s="187">
        <v>262.39999999999998</v>
      </c>
      <c r="G121" s="187">
        <v>5306.6</v>
      </c>
      <c r="I121" s="181"/>
      <c r="J121" s="181"/>
      <c r="K121" s="181"/>
      <c r="L121" s="206" t="s">
        <v>9</v>
      </c>
      <c r="M121" s="206">
        <v>1</v>
      </c>
      <c r="N121" s="207">
        <v>7404.5</v>
      </c>
      <c r="O121" s="208">
        <v>4375.6000000000004</v>
      </c>
      <c r="P121" s="207">
        <v>11780.2</v>
      </c>
      <c r="Q121" s="209">
        <v>2639.2</v>
      </c>
      <c r="R121" s="209">
        <v>12835.7</v>
      </c>
      <c r="S121" s="209">
        <v>15474.9</v>
      </c>
      <c r="V121" s="13"/>
      <c r="W121" s="13"/>
    </row>
    <row r="122" spans="2:23" s="1" customFormat="1" ht="15.5" thickBot="1">
      <c r="B122" s="205" t="s">
        <v>341</v>
      </c>
      <c r="C122" s="187">
        <v>4375.6000000000004</v>
      </c>
      <c r="D122" s="187">
        <v>8922.2000000000007</v>
      </c>
      <c r="E122" s="187">
        <v>155.6</v>
      </c>
      <c r="F122" s="187">
        <v>40.799999999999997</v>
      </c>
      <c r="G122" s="187">
        <v>5043.3999999999996</v>
      </c>
      <c r="I122" s="181"/>
      <c r="J122" s="181"/>
      <c r="K122" s="181"/>
      <c r="L122" s="210" t="s">
        <v>10</v>
      </c>
      <c r="M122" s="210">
        <v>2</v>
      </c>
      <c r="N122" s="207">
        <v>206</v>
      </c>
      <c r="O122" s="208">
        <v>8922.2000000000007</v>
      </c>
      <c r="P122" s="207">
        <v>9128.2000000000007</v>
      </c>
      <c r="Q122" s="209">
        <v>2038.8</v>
      </c>
      <c r="R122" s="209">
        <v>7101</v>
      </c>
      <c r="S122" s="209">
        <v>9139.7999999999993</v>
      </c>
      <c r="V122" s="13"/>
      <c r="W122" s="13"/>
    </row>
    <row r="123" spans="2:23" s="1" customFormat="1" ht="15.5" thickBot="1">
      <c r="B123" s="181"/>
      <c r="C123" s="211"/>
      <c r="D123" s="212"/>
      <c r="E123" s="213"/>
      <c r="F123" s="181"/>
      <c r="G123" s="181"/>
      <c r="H123" s="181"/>
      <c r="I123" s="181"/>
      <c r="J123" s="181"/>
      <c r="K123" s="181"/>
      <c r="L123" s="210" t="s">
        <v>11</v>
      </c>
      <c r="M123" s="210">
        <v>3</v>
      </c>
      <c r="N123" s="207">
        <v>6036.7</v>
      </c>
      <c r="O123" s="208">
        <v>155.6</v>
      </c>
      <c r="P123" s="207">
        <v>6192.4</v>
      </c>
      <c r="Q123" s="209">
        <v>1719.6</v>
      </c>
      <c r="R123" s="209">
        <v>1463.9</v>
      </c>
      <c r="S123" s="209">
        <v>3183.5</v>
      </c>
      <c r="V123" s="13"/>
      <c r="W123" s="13"/>
    </row>
    <row r="124" spans="2:23" s="1" customFormat="1" ht="15.5" thickBot="1">
      <c r="B124" s="181"/>
      <c r="C124" s="211"/>
      <c r="D124" s="212"/>
      <c r="E124" s="213"/>
      <c r="F124" s="181"/>
      <c r="G124" s="181"/>
      <c r="H124" s="181"/>
      <c r="I124" s="181"/>
      <c r="J124" s="181"/>
      <c r="K124" s="181"/>
      <c r="L124" s="210" t="s">
        <v>12</v>
      </c>
      <c r="M124" s="210">
        <v>4</v>
      </c>
      <c r="N124" s="207">
        <v>262.39999999999998</v>
      </c>
      <c r="O124" s="208">
        <v>40.799999999999997</v>
      </c>
      <c r="P124" s="207">
        <v>303.2</v>
      </c>
      <c r="Q124" s="209">
        <v>71.3</v>
      </c>
      <c r="R124" s="209">
        <v>102.1</v>
      </c>
      <c r="S124" s="209">
        <v>173.4</v>
      </c>
      <c r="V124" s="13"/>
      <c r="W124" s="13"/>
    </row>
    <row r="125" spans="2:23" s="1" customFormat="1" ht="15.5" thickBot="1">
      <c r="B125" s="201"/>
      <c r="C125" s="211"/>
      <c r="D125" s="213"/>
      <c r="E125" s="181"/>
      <c r="F125" s="181"/>
      <c r="G125" s="181"/>
      <c r="H125" s="181"/>
      <c r="I125" s="181"/>
      <c r="J125" s="181"/>
      <c r="K125" s="181"/>
      <c r="L125" s="210" t="s">
        <v>13</v>
      </c>
      <c r="M125" s="210">
        <v>5</v>
      </c>
      <c r="N125" s="207">
        <v>5306.6</v>
      </c>
      <c r="O125" s="208">
        <v>5043.3999999999996</v>
      </c>
      <c r="P125" s="207">
        <v>10350</v>
      </c>
      <c r="Q125" s="209">
        <v>3837.5</v>
      </c>
      <c r="R125" s="209">
        <v>6060.4</v>
      </c>
      <c r="S125" s="209">
        <v>9897.9</v>
      </c>
      <c r="V125" s="13"/>
      <c r="W125" s="13"/>
    </row>
    <row r="126" spans="2:23" s="1" customFormat="1" ht="15.5" thickBot="1">
      <c r="B126" s="181"/>
      <c r="C126" s="211"/>
      <c r="D126" s="213"/>
      <c r="E126" s="181"/>
      <c r="F126" s="181"/>
      <c r="G126" s="181"/>
      <c r="H126" s="181"/>
      <c r="I126" s="181"/>
      <c r="J126" s="181"/>
      <c r="K126" s="181"/>
      <c r="L126" s="181"/>
      <c r="M126" s="214" t="s">
        <v>70</v>
      </c>
      <c r="N126" s="215">
        <v>19216.2</v>
      </c>
      <c r="O126" s="215">
        <v>18537.599999999999</v>
      </c>
      <c r="P126" s="215">
        <v>37753.9</v>
      </c>
      <c r="Q126" s="215">
        <v>10306.4</v>
      </c>
      <c r="R126" s="215">
        <v>27563.1</v>
      </c>
      <c r="S126" s="215">
        <v>37869.5</v>
      </c>
      <c r="V126" s="13"/>
      <c r="W126" s="13"/>
    </row>
    <row r="127" spans="2:23" s="1" customFormat="1">
      <c r="B127" s="247"/>
      <c r="C127" s="248"/>
      <c r="D127" s="248"/>
      <c r="E127" s="248"/>
      <c r="F127" s="248"/>
      <c r="G127" s="248"/>
      <c r="H127" s="248"/>
      <c r="I127" s="248"/>
      <c r="J127" s="248"/>
      <c r="K127" s="248"/>
      <c r="L127" s="248"/>
      <c r="V127" s="13"/>
      <c r="W127" s="13"/>
    </row>
    <row r="128" spans="2:23" s="1" customFormat="1">
      <c r="B128" s="183" t="s">
        <v>346</v>
      </c>
      <c r="C128" s="181"/>
      <c r="D128" s="181"/>
      <c r="E128" s="181"/>
      <c r="F128" s="181"/>
      <c r="G128" s="181"/>
      <c r="H128" s="181"/>
      <c r="I128" s="181"/>
      <c r="J128" s="181"/>
      <c r="K128" s="248"/>
      <c r="L128" s="248"/>
    </row>
    <row r="129" spans="2:10" s="1" customFormat="1">
      <c r="B129" s="181"/>
      <c r="C129" s="181"/>
      <c r="D129" s="181"/>
      <c r="E129" s="181"/>
      <c r="F129" s="181"/>
      <c r="G129" s="181"/>
      <c r="H129" s="181"/>
      <c r="I129" s="181"/>
      <c r="J129" s="181"/>
    </row>
    <row r="130" spans="2:10">
      <c r="B130" s="216" t="s">
        <v>336</v>
      </c>
      <c r="C130" s="249" t="s">
        <v>340</v>
      </c>
      <c r="D130" s="249" t="s">
        <v>341</v>
      </c>
      <c r="E130" s="249" t="s">
        <v>347</v>
      </c>
    </row>
    <row r="131" spans="2:10">
      <c r="B131" s="205" t="s">
        <v>15</v>
      </c>
      <c r="C131" s="217">
        <v>493.6</v>
      </c>
      <c r="D131" s="217">
        <v>634.70000000000005</v>
      </c>
      <c r="E131" s="217">
        <v>1128.3</v>
      </c>
    </row>
    <row r="132" spans="2:10">
      <c r="B132" s="205" t="s">
        <v>16</v>
      </c>
      <c r="C132" s="217">
        <v>2141.4</v>
      </c>
      <c r="D132" s="217">
        <v>3770.6</v>
      </c>
      <c r="E132" s="217">
        <v>5912.1</v>
      </c>
    </row>
    <row r="133" spans="2:10">
      <c r="B133" s="205" t="s">
        <v>17</v>
      </c>
      <c r="C133" s="217">
        <v>7626.5</v>
      </c>
      <c r="D133" s="217">
        <v>3556.7</v>
      </c>
      <c r="E133" s="217">
        <v>11183.2</v>
      </c>
    </row>
    <row r="134" spans="2:10">
      <c r="B134" s="218" t="s">
        <v>74</v>
      </c>
      <c r="C134" s="217">
        <v>8954.7000000000007</v>
      </c>
      <c r="D134" s="217">
        <v>10575.6</v>
      </c>
      <c r="E134" s="217">
        <v>19530.3</v>
      </c>
    </row>
    <row r="135" spans="2:10">
      <c r="B135" s="216" t="s">
        <v>70</v>
      </c>
      <c r="C135" s="219">
        <v>19216.2</v>
      </c>
      <c r="D135" s="219">
        <v>18537.599999999999</v>
      </c>
      <c r="E135" s="219">
        <v>37753.9</v>
      </c>
    </row>
    <row r="139" spans="2:10">
      <c r="B139" s="183" t="s">
        <v>348</v>
      </c>
    </row>
    <row r="140" spans="2:10" ht="15.5" thickBot="1"/>
    <row r="141" spans="2:10" ht="15.5" thickBot="1">
      <c r="B141" s="220" t="s">
        <v>64</v>
      </c>
      <c r="C141" s="220" t="s">
        <v>349</v>
      </c>
      <c r="D141" s="220" t="s">
        <v>350</v>
      </c>
    </row>
    <row r="142" spans="2:10" ht="15.5" thickBot="1">
      <c r="B142" s="221" t="s">
        <v>9</v>
      </c>
      <c r="C142" s="221">
        <v>2639.2</v>
      </c>
      <c r="D142" s="221">
        <v>12835.7</v>
      </c>
    </row>
    <row r="143" spans="2:10" ht="15.5" thickBot="1">
      <c r="B143" s="221" t="s">
        <v>10</v>
      </c>
      <c r="C143" s="221">
        <v>2038.8</v>
      </c>
      <c r="D143" s="221">
        <v>7101</v>
      </c>
    </row>
    <row r="144" spans="2:10" ht="15.5" thickBot="1">
      <c r="B144" s="221" t="s">
        <v>11</v>
      </c>
      <c r="C144" s="221">
        <v>1719.6</v>
      </c>
      <c r="D144" s="221">
        <v>1463.9</v>
      </c>
    </row>
    <row r="145" spans="2:15" ht="15.5" thickBot="1">
      <c r="B145" s="221" t="s">
        <v>12</v>
      </c>
      <c r="C145" s="221">
        <v>71.3</v>
      </c>
      <c r="D145" s="221">
        <v>102.1</v>
      </c>
    </row>
    <row r="146" spans="2:15" ht="15.5" thickBot="1">
      <c r="B146" s="221" t="s">
        <v>13</v>
      </c>
      <c r="C146" s="221">
        <v>3837.5</v>
      </c>
      <c r="D146" s="221">
        <v>6060.4</v>
      </c>
    </row>
    <row r="147" spans="2:15" ht="15.5" thickBot="1">
      <c r="B147" s="222" t="s">
        <v>70</v>
      </c>
      <c r="C147" s="222">
        <v>10306.4</v>
      </c>
      <c r="D147" s="222">
        <v>27563.1</v>
      </c>
    </row>
    <row r="149" spans="2:15">
      <c r="O149" s="211"/>
    </row>
    <row r="151" spans="2:15">
      <c r="B151" s="183" t="s">
        <v>351</v>
      </c>
    </row>
    <row r="153" spans="2:15">
      <c r="B153" s="163" t="s">
        <v>72</v>
      </c>
      <c r="C153" s="163" t="s">
        <v>349</v>
      </c>
      <c r="D153" s="163" t="s">
        <v>350</v>
      </c>
    </row>
    <row r="154" spans="2:15">
      <c r="B154" s="184" t="s">
        <v>15</v>
      </c>
      <c r="C154" s="195">
        <v>643.9</v>
      </c>
      <c r="D154" s="195">
        <v>673</v>
      </c>
    </row>
    <row r="155" spans="2:15">
      <c r="B155" s="184" t="s">
        <v>16</v>
      </c>
      <c r="C155" s="195">
        <v>2188.5</v>
      </c>
      <c r="D155" s="195">
        <v>3330.6</v>
      </c>
    </row>
    <row r="156" spans="2:15">
      <c r="B156" s="184" t="s">
        <v>17</v>
      </c>
      <c r="C156" s="195">
        <v>4504.3</v>
      </c>
      <c r="D156" s="195">
        <v>5238.6000000000004</v>
      </c>
    </row>
    <row r="157" spans="2:15">
      <c r="B157" s="184" t="s">
        <v>74</v>
      </c>
      <c r="C157" s="195">
        <v>2969.7</v>
      </c>
      <c r="D157" s="195">
        <v>18320.8</v>
      </c>
    </row>
    <row r="158" spans="2:15">
      <c r="B158" s="163" t="s">
        <v>70</v>
      </c>
      <c r="C158" s="177">
        <v>10306.4</v>
      </c>
      <c r="D158" s="177">
        <v>27563.1</v>
      </c>
    </row>
    <row r="161" spans="2:22">
      <c r="R161" s="211"/>
      <c r="S161" s="211"/>
      <c r="T161" s="211"/>
      <c r="U161" s="211"/>
      <c r="V161" s="211"/>
    </row>
    <row r="162" spans="2:22">
      <c r="B162" s="183" t="s">
        <v>352</v>
      </c>
      <c r="Q162" s="201"/>
      <c r="R162" s="212"/>
      <c r="S162" s="212"/>
      <c r="T162" s="212"/>
      <c r="U162" s="212"/>
      <c r="V162" s="212"/>
    </row>
    <row r="163" spans="2:22">
      <c r="Q163" s="201"/>
      <c r="R163" s="213"/>
      <c r="S163" s="213"/>
      <c r="T163" s="213"/>
      <c r="U163" s="213"/>
      <c r="V163" s="213"/>
    </row>
    <row r="164" spans="2:22">
      <c r="B164" s="163" t="s">
        <v>64</v>
      </c>
      <c r="C164" s="163" t="s">
        <v>353</v>
      </c>
    </row>
    <row r="165" spans="2:22">
      <c r="B165" s="184" t="s">
        <v>9</v>
      </c>
      <c r="C165" s="223">
        <f>D142/C142</f>
        <v>4.8634813579872693</v>
      </c>
    </row>
    <row r="166" spans="2:22">
      <c r="B166" s="184" t="s">
        <v>10</v>
      </c>
      <c r="C166" s="223">
        <f>D143/C143</f>
        <v>3.4829311359623309</v>
      </c>
    </row>
    <row r="167" spans="2:22">
      <c r="B167" s="184" t="s">
        <v>11</v>
      </c>
      <c r="C167" s="223">
        <f>D144/C144</f>
        <v>0.85130262851826011</v>
      </c>
    </row>
    <row r="168" spans="2:22">
      <c r="B168" s="184" t="s">
        <v>12</v>
      </c>
      <c r="C168" s="223">
        <f>D145/C145</f>
        <v>1.431977559607293</v>
      </c>
    </row>
    <row r="169" spans="2:22">
      <c r="B169" s="184" t="s">
        <v>13</v>
      </c>
      <c r="C169" s="223">
        <f>D146/C146</f>
        <v>1.5792573289902279</v>
      </c>
    </row>
    <row r="170" spans="2:22">
      <c r="B170" s="184" t="s">
        <v>15</v>
      </c>
      <c r="C170" s="223">
        <f>D154/C154</f>
        <v>1.0451933530051249</v>
      </c>
    </row>
    <row r="171" spans="2:22">
      <c r="B171" s="184" t="s">
        <v>16</v>
      </c>
      <c r="C171" s="223">
        <f>D155/C155</f>
        <v>1.5218642906100068</v>
      </c>
    </row>
    <row r="172" spans="2:22">
      <c r="B172" s="184" t="s">
        <v>17</v>
      </c>
      <c r="C172" s="223">
        <f>D156/C156</f>
        <v>1.1630220011988546</v>
      </c>
    </row>
    <row r="173" spans="2:22">
      <c r="B173" s="184" t="s">
        <v>74</v>
      </c>
      <c r="C173" s="223">
        <f>D157/C157</f>
        <v>6.1692426844462407</v>
      </c>
    </row>
    <row r="176" spans="2:22">
      <c r="B176" s="2" t="s">
        <v>384</v>
      </c>
    </row>
    <row r="178" spans="2:10">
      <c r="B178" s="183" t="s">
        <v>354</v>
      </c>
    </row>
    <row r="180" spans="2:10">
      <c r="C180" s="181" t="s">
        <v>355</v>
      </c>
    </row>
    <row r="181" spans="2:10">
      <c r="B181" s="163" t="s">
        <v>8</v>
      </c>
      <c r="C181" s="163" t="s">
        <v>356</v>
      </c>
      <c r="D181" s="163" t="s">
        <v>357</v>
      </c>
      <c r="E181" s="163" t="s">
        <v>358</v>
      </c>
      <c r="F181" s="163" t="s">
        <v>359</v>
      </c>
      <c r="G181" s="163" t="s">
        <v>360</v>
      </c>
      <c r="H181" s="163" t="s">
        <v>361</v>
      </c>
      <c r="I181" s="163" t="s">
        <v>362</v>
      </c>
      <c r="J181" s="163" t="s">
        <v>70</v>
      </c>
    </row>
    <row r="182" spans="2:10">
      <c r="B182" s="184" t="s">
        <v>9</v>
      </c>
      <c r="C182" s="187">
        <v>3497.4</v>
      </c>
      <c r="D182" s="187">
        <v>7243.4</v>
      </c>
      <c r="E182" s="187">
        <v>3357.8</v>
      </c>
      <c r="F182" s="187">
        <v>1391.4</v>
      </c>
      <c r="G182" s="187">
        <v>438</v>
      </c>
      <c r="H182" s="187">
        <v>438</v>
      </c>
      <c r="I182" s="187">
        <v>16.3</v>
      </c>
      <c r="J182" s="187">
        <v>16382.3</v>
      </c>
    </row>
    <row r="183" spans="2:10">
      <c r="B183" s="184" t="s">
        <v>10</v>
      </c>
      <c r="C183" s="187">
        <v>1776.3</v>
      </c>
      <c r="D183" s="187">
        <v>1381.5</v>
      </c>
      <c r="E183" s="187">
        <v>197.4</v>
      </c>
      <c r="F183" s="187">
        <v>197.4</v>
      </c>
      <c r="G183" s="187">
        <v>0</v>
      </c>
      <c r="H183" s="187">
        <v>98.7</v>
      </c>
      <c r="I183" s="187">
        <v>0</v>
      </c>
      <c r="J183" s="187">
        <v>3651.2</v>
      </c>
    </row>
    <row r="184" spans="2:10">
      <c r="B184" s="184" t="s">
        <v>11</v>
      </c>
      <c r="C184" s="187">
        <v>50.4</v>
      </c>
      <c r="D184" s="187">
        <v>352.9</v>
      </c>
      <c r="E184" s="187">
        <v>302.5</v>
      </c>
      <c r="F184" s="187">
        <v>151.30000000000001</v>
      </c>
      <c r="G184" s="187">
        <v>151.30000000000001</v>
      </c>
      <c r="H184" s="187">
        <v>0</v>
      </c>
      <c r="I184" s="187">
        <v>0</v>
      </c>
      <c r="J184" s="187">
        <v>1008.4</v>
      </c>
    </row>
    <row r="185" spans="2:10">
      <c r="B185" s="184" t="s">
        <v>12</v>
      </c>
      <c r="C185" s="187">
        <v>0</v>
      </c>
      <c r="D185" s="187">
        <v>71.7</v>
      </c>
      <c r="E185" s="187">
        <v>119.5</v>
      </c>
      <c r="F185" s="187">
        <v>119.5</v>
      </c>
      <c r="G185" s="187">
        <v>71.7</v>
      </c>
      <c r="H185" s="187">
        <v>23.9</v>
      </c>
      <c r="I185" s="187">
        <v>23.9</v>
      </c>
      <c r="J185" s="187">
        <v>430.4</v>
      </c>
    </row>
    <row r="186" spans="2:10">
      <c r="B186" s="184" t="s">
        <v>363</v>
      </c>
      <c r="C186" s="187">
        <v>19219.5</v>
      </c>
      <c r="D186" s="187">
        <v>78086.899999999994</v>
      </c>
      <c r="E186" s="187">
        <v>51044.7</v>
      </c>
      <c r="F186" s="187">
        <v>47770.2</v>
      </c>
      <c r="G186" s="187">
        <v>15999.6</v>
      </c>
      <c r="H186" s="187">
        <v>3488.6</v>
      </c>
      <c r="I186" s="187">
        <v>4272.2</v>
      </c>
      <c r="J186" s="187">
        <v>219881.7</v>
      </c>
    </row>
    <row r="187" spans="2:10">
      <c r="B187" s="163" t="s">
        <v>70</v>
      </c>
      <c r="C187" s="179">
        <v>24543.599999999999</v>
      </c>
      <c r="D187" s="179">
        <v>87136.5</v>
      </c>
      <c r="E187" s="179">
        <v>55021.9</v>
      </c>
      <c r="F187" s="179">
        <v>49629.7</v>
      </c>
      <c r="G187" s="179">
        <v>16660.5</v>
      </c>
      <c r="H187" s="179">
        <v>4049.2</v>
      </c>
      <c r="I187" s="179">
        <v>4312.3999999999996</v>
      </c>
      <c r="J187" s="179">
        <v>241353.9</v>
      </c>
    </row>
    <row r="190" spans="2:10">
      <c r="B190" s="183" t="s">
        <v>364</v>
      </c>
    </row>
    <row r="191" spans="2:10">
      <c r="C191" s="181" t="s">
        <v>8</v>
      </c>
    </row>
    <row r="192" spans="2:10">
      <c r="B192" s="163" t="s">
        <v>365</v>
      </c>
      <c r="C192" s="163" t="s">
        <v>9</v>
      </c>
      <c r="D192" s="163" t="s">
        <v>10</v>
      </c>
      <c r="E192" s="163" t="s">
        <v>11</v>
      </c>
      <c r="F192" s="163" t="s">
        <v>12</v>
      </c>
      <c r="G192" s="163" t="s">
        <v>363</v>
      </c>
      <c r="H192" s="163" t="s">
        <v>70</v>
      </c>
    </row>
    <row r="193" spans="2:9">
      <c r="B193" s="184" t="s">
        <v>356</v>
      </c>
      <c r="C193" s="187">
        <v>5294.2</v>
      </c>
      <c r="D193" s="187">
        <v>2269.6999999999998</v>
      </c>
      <c r="E193" s="187">
        <v>100.8</v>
      </c>
      <c r="F193" s="187">
        <v>0</v>
      </c>
      <c r="G193" s="187">
        <v>27587.5</v>
      </c>
      <c r="H193" s="187">
        <v>35252.199999999997</v>
      </c>
      <c r="I193" s="194"/>
    </row>
    <row r="194" spans="2:9">
      <c r="B194" s="184" t="s">
        <v>357</v>
      </c>
      <c r="C194" s="187">
        <v>7243.4</v>
      </c>
      <c r="D194" s="187">
        <v>986.8</v>
      </c>
      <c r="E194" s="187">
        <v>252.1</v>
      </c>
      <c r="F194" s="187">
        <v>71.7</v>
      </c>
      <c r="G194" s="187">
        <v>89368.8</v>
      </c>
      <c r="H194" s="187">
        <v>97922.8</v>
      </c>
    </row>
    <row r="195" spans="2:9">
      <c r="B195" s="184" t="s">
        <v>358</v>
      </c>
      <c r="C195" s="187">
        <v>2335.9</v>
      </c>
      <c r="D195" s="187">
        <v>296</v>
      </c>
      <c r="E195" s="187">
        <v>302.5</v>
      </c>
      <c r="F195" s="187">
        <v>143.5</v>
      </c>
      <c r="G195" s="187">
        <v>45533.7</v>
      </c>
      <c r="H195" s="187">
        <v>48611.5</v>
      </c>
    </row>
    <row r="196" spans="2:9">
      <c r="B196" s="184" t="s">
        <v>359</v>
      </c>
      <c r="C196" s="187">
        <v>616.5</v>
      </c>
      <c r="D196" s="187">
        <v>0</v>
      </c>
      <c r="E196" s="187">
        <v>252.1</v>
      </c>
      <c r="F196" s="187">
        <v>119.5</v>
      </c>
      <c r="G196" s="187">
        <v>40058.199999999997</v>
      </c>
      <c r="H196" s="187">
        <v>41046.400000000001</v>
      </c>
    </row>
    <row r="197" spans="2:9">
      <c r="B197" s="184" t="s">
        <v>360</v>
      </c>
      <c r="C197" s="187">
        <v>454.3</v>
      </c>
      <c r="D197" s="187">
        <v>0</v>
      </c>
      <c r="E197" s="187">
        <v>100.8</v>
      </c>
      <c r="F197" s="187">
        <v>47.8</v>
      </c>
      <c r="G197" s="187">
        <v>10329.200000000001</v>
      </c>
      <c r="H197" s="187">
        <v>10932.1</v>
      </c>
    </row>
    <row r="198" spans="2:9">
      <c r="B198" s="184" t="s">
        <v>361</v>
      </c>
      <c r="C198" s="187">
        <v>438</v>
      </c>
      <c r="D198" s="187">
        <v>98.7</v>
      </c>
      <c r="E198" s="187">
        <v>0</v>
      </c>
      <c r="F198" s="187">
        <v>23.9</v>
      </c>
      <c r="G198" s="187">
        <v>3722.7</v>
      </c>
      <c r="H198" s="187">
        <v>4283.2</v>
      </c>
    </row>
    <row r="199" spans="2:9">
      <c r="B199" s="184" t="s">
        <v>362</v>
      </c>
      <c r="C199" s="187">
        <v>0</v>
      </c>
      <c r="D199" s="187">
        <v>0</v>
      </c>
      <c r="E199" s="187">
        <v>0</v>
      </c>
      <c r="F199" s="187">
        <v>23.9</v>
      </c>
      <c r="G199" s="187">
        <v>3281.6</v>
      </c>
      <c r="H199" s="187">
        <v>3305.5</v>
      </c>
    </row>
    <row r="200" spans="2:9">
      <c r="B200" s="163" t="s">
        <v>70</v>
      </c>
      <c r="C200" s="179">
        <v>16382.3</v>
      </c>
      <c r="D200" s="179">
        <v>3651.2</v>
      </c>
      <c r="E200" s="179">
        <v>1008.4</v>
      </c>
      <c r="F200" s="179">
        <v>430.4</v>
      </c>
      <c r="G200" s="179">
        <v>219881.7</v>
      </c>
      <c r="H200" s="179">
        <v>241353.9</v>
      </c>
    </row>
    <row r="206" spans="2:9">
      <c r="B206" s="183" t="s">
        <v>366</v>
      </c>
    </row>
    <row r="208" spans="2:9">
      <c r="C208" s="181" t="s">
        <v>8</v>
      </c>
    </row>
    <row r="209" spans="2:8">
      <c r="B209" s="163" t="s">
        <v>367</v>
      </c>
      <c r="C209" s="163" t="s">
        <v>9</v>
      </c>
      <c r="D209" s="163" t="s">
        <v>10</v>
      </c>
      <c r="E209" s="163" t="s">
        <v>11</v>
      </c>
      <c r="F209" s="163" t="s">
        <v>12</v>
      </c>
      <c r="G209" s="163" t="s">
        <v>363</v>
      </c>
      <c r="H209" s="163" t="s">
        <v>70</v>
      </c>
    </row>
    <row r="210" spans="2:8">
      <c r="B210" s="184" t="s">
        <v>356</v>
      </c>
      <c r="C210" s="187">
        <v>16382.3</v>
      </c>
      <c r="D210" s="187">
        <v>3651.2</v>
      </c>
      <c r="E210" s="187">
        <v>1008.4</v>
      </c>
      <c r="F210" s="187">
        <v>382.5</v>
      </c>
      <c r="G210" s="187">
        <v>218863.5</v>
      </c>
      <c r="H210" s="187">
        <v>240287.8</v>
      </c>
    </row>
    <row r="211" spans="2:8">
      <c r="B211" s="184" t="s">
        <v>357</v>
      </c>
      <c r="C211" s="187">
        <v>0</v>
      </c>
      <c r="D211" s="187">
        <v>0</v>
      </c>
      <c r="E211" s="187">
        <v>0</v>
      </c>
      <c r="F211" s="187">
        <v>47.8</v>
      </c>
      <c r="G211" s="187">
        <v>1018.2</v>
      </c>
      <c r="H211" s="187">
        <v>1066</v>
      </c>
    </row>
    <row r="212" spans="2:8">
      <c r="B212" s="163" t="s">
        <v>70</v>
      </c>
      <c r="C212" s="179">
        <v>16382.3</v>
      </c>
      <c r="D212" s="179">
        <v>3651.2</v>
      </c>
      <c r="E212" s="179">
        <v>1008.4</v>
      </c>
      <c r="F212" s="179">
        <v>430.4</v>
      </c>
      <c r="G212" s="179">
        <v>219881.7</v>
      </c>
      <c r="H212" s="179">
        <v>241353.9</v>
      </c>
    </row>
    <row r="226" spans="1:1">
      <c r="A226" s="2"/>
    </row>
    <row r="268" spans="3:8">
      <c r="C268" s="194"/>
      <c r="D268" s="194"/>
      <c r="E268" s="194"/>
      <c r="F268" s="194"/>
      <c r="G268" s="194"/>
      <c r="H268" s="194"/>
    </row>
    <row r="269" spans="3:8">
      <c r="C269" s="194"/>
      <c r="D269" s="194"/>
      <c r="E269" s="194"/>
      <c r="F269" s="194"/>
      <c r="G269" s="194"/>
      <c r="H269" s="194"/>
    </row>
    <row r="270" spans="3:8">
      <c r="C270" s="194"/>
      <c r="D270" s="194"/>
      <c r="E270" s="194"/>
      <c r="F270" s="194"/>
      <c r="G270" s="194"/>
      <c r="H270" s="194"/>
    </row>
  </sheetData>
  <sortState xmlns:xlrd2="http://schemas.microsoft.com/office/spreadsheetml/2017/richdata2" ref="A5:K9">
    <sortCondition descending="1" ref="A5:A9"/>
  </sortState>
  <mergeCells count="2">
    <mergeCell ref="B62:B63"/>
    <mergeCell ref="B85:B8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Time series</vt:lpstr>
      <vt:lpstr>Business activities</vt:lpstr>
      <vt:lpstr>Business environment</vt:lpstr>
      <vt:lpstr>Business performance</vt:lpstr>
      <vt:lpstr>'Time series'!_Toc512871472</vt:lpstr>
      <vt:lpstr>'Business environment'!_Toc512871473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2006-09-16T00:00:00Z</dcterms:created>
  <dcterms:modified xsi:type="dcterms:W3CDTF">2026-03-06T12:49:34Z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8B9D2210E3CC4D22A04D335D739E6CA1_13</vt:lpwstr>
  </property>
  <property fmtid="{D5CDD505-2E9C-101B-9397-08002B2CF9AE}" pid="3" name="KSOProductBuildVer">
    <vt:lpwstr>1033-12.2.0.23196</vt:lpwstr>
  </property>
</Properties>
</file>